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405fb224c611ff6/Desktop/"/>
    </mc:Choice>
  </mc:AlternateContent>
  <xr:revisionPtr revIDLastSave="0" documentId="8_{3C430F3F-376C-40AB-B47F-4A44BDB28FEA}" xr6:coauthVersionLast="47" xr6:coauthVersionMax="47" xr10:uidLastSave="{00000000-0000-0000-0000-000000000000}"/>
  <bookViews>
    <workbookView xWindow="-120" yWindow="-120" windowWidth="29040" windowHeight="15720" xr2:uid="{F4484626-7EA1-453A-BD69-319336EA7622}"/>
  </bookViews>
  <sheets>
    <sheet name="Summary" sheetId="1" r:id="rId1"/>
    <sheet name="Salaries" sheetId="2" r:id="rId2"/>
    <sheet name="Fringe" sheetId="3" r:id="rId3"/>
    <sheet name="Occupancy" sheetId="9" r:id="rId4"/>
    <sheet name="Travel" sheetId="4" r:id="rId5"/>
    <sheet name="Supplies" sheetId="5" r:id="rId6"/>
    <sheet name="Contractual" sheetId="6" r:id="rId7"/>
    <sheet name="Equipment" sheetId="7" r:id="rId8"/>
    <sheet name="Transportation" sheetId="10" r:id="rId9"/>
    <sheet name="Other" sheetId="8" r:id="rId10"/>
    <sheet name="Sheet1" sheetId="11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0" i="1"/>
  <c r="K8" i="1"/>
  <c r="K9" i="1"/>
  <c r="K12" i="1"/>
  <c r="K11" i="1"/>
  <c r="J11" i="9"/>
  <c r="H11" i="9"/>
  <c r="H10" i="9"/>
  <c r="J10" i="9" s="1"/>
  <c r="F3" i="3"/>
  <c r="K18" i="1" l="1"/>
  <c r="F3" i="9" l="1"/>
  <c r="F4" i="3"/>
  <c r="J7" i="9" l="1"/>
  <c r="J6" i="9"/>
  <c r="J5" i="9"/>
  <c r="J4" i="9"/>
  <c r="J8" i="3"/>
  <c r="H9" i="9" l="1"/>
  <c r="J9" i="9" s="1"/>
  <c r="H11" i="8"/>
  <c r="J11" i="8" s="1"/>
  <c r="H10" i="8"/>
  <c r="J10" i="8" s="1"/>
  <c r="H9" i="8"/>
  <c r="J9" i="8" s="1"/>
  <c r="H8" i="8"/>
  <c r="J8" i="8" s="1"/>
  <c r="H7" i="8"/>
  <c r="J7" i="8" s="1"/>
  <c r="H3" i="4"/>
  <c r="J3" i="4" s="1"/>
  <c r="H6" i="8"/>
  <c r="J6" i="8" s="1"/>
  <c r="H5" i="8"/>
  <c r="J5" i="8" s="1"/>
  <c r="H4" i="8"/>
  <c r="J4" i="8" s="1"/>
  <c r="H3" i="8"/>
  <c r="J3" i="8" s="1"/>
  <c r="H3" i="5"/>
  <c r="J3" i="5" s="1"/>
  <c r="H3" i="9"/>
  <c r="J3" i="9" s="1"/>
  <c r="H9" i="3"/>
  <c r="J9" i="3" s="1"/>
  <c r="H7" i="3"/>
  <c r="J7" i="3" s="1"/>
  <c r="H6" i="3"/>
  <c r="J6" i="3" s="1"/>
  <c r="H5" i="3"/>
  <c r="J5" i="3" s="1"/>
  <c r="H4" i="3"/>
  <c r="J4" i="3" s="1"/>
  <c r="H3" i="3"/>
  <c r="J3" i="3" s="1"/>
  <c r="H4" i="2"/>
  <c r="J4" i="2" s="1"/>
  <c r="H3" i="2"/>
  <c r="J3" i="2" s="1"/>
  <c r="H8" i="9" l="1"/>
  <c r="J8" i="9" s="1"/>
  <c r="J19" i="7"/>
  <c r="G14" i="1" s="1"/>
  <c r="J18" i="7"/>
  <c r="C14" i="1" s="1"/>
  <c r="J19" i="10"/>
  <c r="G15" i="1" s="1"/>
  <c r="J18" i="10"/>
  <c r="C15" i="1" s="1"/>
  <c r="J19" i="6"/>
  <c r="G13" i="1" s="1"/>
  <c r="J18" i="6"/>
  <c r="C13" i="1" s="1"/>
  <c r="J19" i="5"/>
  <c r="G12" i="1" s="1"/>
  <c r="J18" i="5"/>
  <c r="C12" i="1" s="1"/>
  <c r="J19" i="4"/>
  <c r="G11" i="1" s="1"/>
  <c r="J18" i="4"/>
  <c r="C11" i="1" s="1"/>
  <c r="J21" i="8"/>
  <c r="G16" i="1" s="1"/>
  <c r="J20" i="8"/>
  <c r="C16" i="1" s="1"/>
  <c r="J18" i="9"/>
  <c r="G10" i="1" s="1"/>
  <c r="J17" i="9"/>
  <c r="C10" i="1" s="1"/>
  <c r="J19" i="3"/>
  <c r="G9" i="1" s="1"/>
  <c r="J18" i="3"/>
  <c r="C9" i="1" s="1"/>
  <c r="J25" i="2"/>
  <c r="G8" i="1" s="1"/>
  <c r="J24" i="2"/>
  <c r="C8" i="1" s="1"/>
  <c r="G18" i="1" l="1"/>
  <c r="G21" i="1" s="1"/>
  <c r="G24" i="1" s="1"/>
  <c r="C18" i="1"/>
  <c r="C24" i="1" s="1"/>
</calcChain>
</file>

<file path=xl/sharedStrings.xml><?xml version="1.0" encoding="utf-8"?>
<sst xmlns="http://schemas.openxmlformats.org/spreadsheetml/2006/main" count="180" uniqueCount="137">
  <si>
    <t>Program</t>
  </si>
  <si>
    <t>Date Prepared</t>
  </si>
  <si>
    <t>Grantee</t>
  </si>
  <si>
    <t>Michigan Statewide Independent Living Corp</t>
  </si>
  <si>
    <t>Budget Period</t>
  </si>
  <si>
    <t>Address</t>
  </si>
  <si>
    <t>Agreement</t>
  </si>
  <si>
    <t>Original/Amendment</t>
  </si>
  <si>
    <t>MRSIL 17-99001</t>
  </si>
  <si>
    <t>City</t>
  </si>
  <si>
    <t>State:</t>
  </si>
  <si>
    <t>Michigan</t>
  </si>
  <si>
    <t>Federal ID</t>
  </si>
  <si>
    <t>38-3572497</t>
  </si>
  <si>
    <t>Total Budget</t>
  </si>
  <si>
    <t>Narrative Summary</t>
  </si>
  <si>
    <t>1. Salaries/Wages</t>
  </si>
  <si>
    <t>2. Fringe Benefits</t>
  </si>
  <si>
    <t>3. Occupancy</t>
  </si>
  <si>
    <t>4. Travel</t>
  </si>
  <si>
    <t>5. Supplies &amp; Materials</t>
  </si>
  <si>
    <t>6. Contractual</t>
  </si>
  <si>
    <t>7. Equipment</t>
  </si>
  <si>
    <t>8. Transportation</t>
  </si>
  <si>
    <t>9. Other Expenses</t>
  </si>
  <si>
    <t>Total Direct Expenditures</t>
  </si>
  <si>
    <t>Indirect Cost</t>
  </si>
  <si>
    <t>Rate %</t>
  </si>
  <si>
    <t>Total Funding</t>
  </si>
  <si>
    <t>IL Servcie Contract</t>
  </si>
  <si>
    <t>Salary &amp; Wages</t>
  </si>
  <si>
    <t>Position Description/Program</t>
  </si>
  <si>
    <t>Annual Salary</t>
  </si>
  <si>
    <t xml:space="preserve">IL Service Contract </t>
  </si>
  <si>
    <t>(MRS Use Only)</t>
  </si>
  <si>
    <t>Narrative</t>
  </si>
  <si>
    <t>Executive Director</t>
  </si>
  <si>
    <t>Director of Operations</t>
  </si>
  <si>
    <t>Total Salaries &amp; Wages:</t>
  </si>
  <si>
    <t>Total IL Service Contract Salary:</t>
  </si>
  <si>
    <t>Fringe Benefits</t>
  </si>
  <si>
    <t>Fringe Benefit  Description</t>
  </si>
  <si>
    <t>Total Benefit Amt</t>
  </si>
  <si>
    <t>Narrative Explanation</t>
  </si>
  <si>
    <t>FICA</t>
  </si>
  <si>
    <t>Calculated based on total salaries at SS and Medicare rate combined of 7.65%</t>
  </si>
  <si>
    <t>Unemployment</t>
  </si>
  <si>
    <t xml:space="preserve">Based on current state SUTA rate </t>
  </si>
  <si>
    <t>Retirement</t>
  </si>
  <si>
    <t>Assuming match of up to 3% on compensation</t>
  </si>
  <si>
    <t>Health/Hospital/HAS</t>
  </si>
  <si>
    <t>Life Insurance and Disability</t>
  </si>
  <si>
    <t>Life and disability policies at current rates</t>
  </si>
  <si>
    <t>Vision</t>
  </si>
  <si>
    <t>No Vision Insurance</t>
  </si>
  <si>
    <t>Dental</t>
  </si>
  <si>
    <t>Total Fringe Benefits</t>
  </si>
  <si>
    <t>Total IL Service Contract Amount</t>
  </si>
  <si>
    <t>Occupancy</t>
  </si>
  <si>
    <t>Address/Cost Associated</t>
  </si>
  <si>
    <t>Total Cost</t>
  </si>
  <si>
    <t>Rent</t>
  </si>
  <si>
    <t xml:space="preserve">Mortgage </t>
  </si>
  <si>
    <t>Mortgage Interest</t>
  </si>
  <si>
    <t>Utilities (Electric/Gas/Waste Removal)</t>
  </si>
  <si>
    <t>Property Maintaince</t>
  </si>
  <si>
    <t>Microsoft Office Service</t>
  </si>
  <si>
    <t>Microsoft 365 annual license fee's</t>
  </si>
  <si>
    <t>Total Occupancy:</t>
  </si>
  <si>
    <t>Total IL Service Contract Occupancy:</t>
  </si>
  <si>
    <t>Travel</t>
  </si>
  <si>
    <t>Travel Description</t>
  </si>
  <si>
    <t>Total Travel</t>
  </si>
  <si>
    <t>Total Travel Expense:</t>
  </si>
  <si>
    <t>Total IL Service Contract Amount:</t>
  </si>
  <si>
    <t>Supplies &amp; Materials</t>
  </si>
  <si>
    <t xml:space="preserve">Supplies  </t>
  </si>
  <si>
    <t>Total Supplies</t>
  </si>
  <si>
    <t>Office supplies and office equipment</t>
  </si>
  <si>
    <t>Total Suplies Expense:</t>
  </si>
  <si>
    <t>Total IL Service Contract:</t>
  </si>
  <si>
    <t>Contractual</t>
  </si>
  <si>
    <t xml:space="preserve">Business Name/Function: </t>
  </si>
  <si>
    <t>Total Contract</t>
  </si>
  <si>
    <t>Total Contract Expense:</t>
  </si>
  <si>
    <t>Equipment</t>
  </si>
  <si>
    <t>Total Equipment</t>
  </si>
  <si>
    <t>Total Equipment Expense:</t>
  </si>
  <si>
    <t>Total IL Servcie Contract</t>
  </si>
  <si>
    <t>Transportation</t>
  </si>
  <si>
    <t>Transportation Desctiption</t>
  </si>
  <si>
    <t>Total Transportation:</t>
  </si>
  <si>
    <t>Total IL Service Contract Transportation:</t>
  </si>
  <si>
    <t>Other</t>
  </si>
  <si>
    <t>Other Cost Description</t>
  </si>
  <si>
    <t>Other Cost Total</t>
  </si>
  <si>
    <t>Travel and Accommodation Cost for Council Meetings</t>
  </si>
  <si>
    <t>SPIL Support</t>
  </si>
  <si>
    <t>Training Cost (staff and council)</t>
  </si>
  <si>
    <t xml:space="preserve">Estimated expenses for training members and NCIL, etc.. </t>
  </si>
  <si>
    <t>Annual Audit</t>
  </si>
  <si>
    <t>Accounting/ Bookkeeping and Payroll Services</t>
  </si>
  <si>
    <t>Insurance (Liability and Property)</t>
  </si>
  <si>
    <t>Accomodations related to accessibility</t>
  </si>
  <si>
    <t>Miscellaneous</t>
  </si>
  <si>
    <t>Total Other Expense:</t>
  </si>
  <si>
    <t>Total IL Service Expense:</t>
  </si>
  <si>
    <t>MRS Contract</t>
  </si>
  <si>
    <t>BSBP Contract</t>
  </si>
  <si>
    <t>Total MRS Amount</t>
  </si>
  <si>
    <t>Total BSBP Amount             $122,584</t>
  </si>
  <si>
    <t>Phone and internet</t>
  </si>
  <si>
    <t>ADA web capability</t>
  </si>
  <si>
    <t>Website/squarespace</t>
  </si>
  <si>
    <t>CART charges for accomodations for Council Members previously part of Council Meeting expense line.  does a transcript of every meeting where accomodation is required. It also includes a real time live feed conversion to text for and IPAD for those needing that specific accomodation.</t>
  </si>
  <si>
    <t>Investment in SPIL support for 2022, plus $5,000 to support a Michigan Youth Leadership Summit, $40,000 SILC statewide outreach initiative, and one SILC Survey for $10,000.</t>
  </si>
  <si>
    <t>Insurance based on past for liability and E&amp;O insurance, etc.</t>
  </si>
  <si>
    <t>SILC Statewide Data Reporting</t>
  </si>
  <si>
    <t xml:space="preserve">The overall budget for SILC is  split 65% MRS IL Service Contract and 35% BSBP Grant. For comparison the actual expense for the IL Service Contract   are shared at the above ratio between the MRS IL Service Contract and BSBP. </t>
  </si>
  <si>
    <t>Incorporates a 5% COLA increase effective 10/1/2022</t>
  </si>
  <si>
    <t>Incorporates a 5% COLA plus an additional increase</t>
  </si>
  <si>
    <t>To bring the Director's compensation up to $62K</t>
  </si>
  <si>
    <t>BCBS rates for 2022/2023. Plus 2 HSA contributions at $3,850 each</t>
  </si>
  <si>
    <t>Dental Insurance for two employee's at quoted rates for 2022/2023</t>
  </si>
  <si>
    <t>Storage Rental Costs at current rates</t>
  </si>
  <si>
    <t>Program related travel/mileage and National SILC conference</t>
  </si>
  <si>
    <t>Program related travel, mileage and  National SILC conference</t>
  </si>
  <si>
    <t>Office Supplies and necessary equipment as needed including postage</t>
  </si>
  <si>
    <t>Based on accepted bid for audit services in 2021. Agreed for 3 years</t>
  </si>
  <si>
    <t>Based on historical spend rate plus 1.04%</t>
  </si>
  <si>
    <t xml:space="preserve">No database for 2022/2023. </t>
  </si>
  <si>
    <t xml:space="preserve">Expenses for council meetings. Budget based on past except for Covid year cost less the CART fees listed below. Assumes travel and accommodations for out-of-town board members plus personal assistant fees for board chair. </t>
  </si>
  <si>
    <t>Estimate based on past expenses but lowered in 2022. Includes things such as dues for MNA, research fees, state annual report filing, etc.</t>
  </si>
  <si>
    <t>Phone capabilities including Cell phones for staff and ZOOM communication where needed for meetings and internet. Lower than previous due to elimination of physical office.</t>
  </si>
  <si>
    <t>10/1/2022-9/30/2023</t>
  </si>
  <si>
    <t>PO Box 71</t>
  </si>
  <si>
    <t>Middleville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</si>
</sst>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3" xfId="0" applyBorder="1"/>
    <xf numFmtId="10" fontId="0" fillId="0" borderId="9" xfId="0" applyNumberFormat="1" applyBorder="1"/>
    <xf numFmtId="0" fontId="0" fillId="0" borderId="9" xfId="0" applyBorder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0" fillId="2" borderId="9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9" xfId="0" applyFill="1" applyBorder="1" applyAlignment="1">
      <alignment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 wrapText="1"/>
    </xf>
    <xf numFmtId="164" fontId="0" fillId="2" borderId="9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left" wrapText="1"/>
    </xf>
    <xf numFmtId="164" fontId="0" fillId="0" borderId="9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left" wrapText="1"/>
    </xf>
    <xf numFmtId="0" fontId="0" fillId="0" borderId="9" xfId="0" applyBorder="1" applyAlignment="1">
      <alignment horizontal="left" vertical="center"/>
    </xf>
    <xf numFmtId="164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4" fontId="0" fillId="0" borderId="9" xfId="0" applyNumberFormat="1" applyFill="1" applyBorder="1" applyAlignment="1">
      <alignment horizontal="center" wrapText="1"/>
    </xf>
    <xf numFmtId="164" fontId="0" fillId="0" borderId="9" xfId="0" applyNumberFormat="1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9" xfId="0" applyNumberFormat="1" applyBorder="1" applyAlignment="1">
      <alignment horizontal="left" vertical="center"/>
    </xf>
    <xf numFmtId="164" fontId="0" fillId="2" borderId="9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2DF0E-22C4-4942-854A-4CB98CDE28F1}">
  <dimension ref="A1:M24"/>
  <sheetViews>
    <sheetView showGridLines="0" tabSelected="1" workbookViewId="0">
      <selection activeCell="L21" sqref="L21"/>
    </sheetView>
  </sheetViews>
  <sheetFormatPr defaultRowHeight="15" x14ac:dyDescent="0.25"/>
  <cols>
    <col min="1" max="1" width="11.28515625" customWidth="1"/>
    <col min="2" max="2" width="10.140625" customWidth="1"/>
    <col min="3" max="3" width="14" customWidth="1"/>
    <col min="4" max="4" width="13.140625" customWidth="1"/>
    <col min="5" max="5" width="14.28515625" customWidth="1"/>
    <col min="6" max="6" width="13.5703125" customWidth="1"/>
    <col min="7" max="7" width="13.28515625" customWidth="1"/>
    <col min="8" max="8" width="11" customWidth="1"/>
    <col min="9" max="9" width="10.28515625" customWidth="1"/>
    <col min="10" max="10" width="11.28515625" customWidth="1"/>
    <col min="13" max="13" width="56.7109375" customWidth="1"/>
  </cols>
  <sheetData>
    <row r="1" spans="1:13" ht="15.75" thickBot="1" x14ac:dyDescent="0.3"/>
    <row r="2" spans="1:13" ht="15.75" thickBot="1" x14ac:dyDescent="0.3">
      <c r="A2" t="s">
        <v>0</v>
      </c>
      <c r="B2" s="38"/>
      <c r="C2" s="40"/>
      <c r="D2" s="40"/>
      <c r="E2" s="40"/>
      <c r="F2" s="39"/>
      <c r="G2" t="s">
        <v>1</v>
      </c>
      <c r="H2" s="45">
        <v>44802</v>
      </c>
      <c r="I2" s="46"/>
      <c r="J2" s="46"/>
      <c r="K2" s="46"/>
      <c r="L2" s="47"/>
    </row>
    <row r="3" spans="1:13" ht="15.75" thickBot="1" x14ac:dyDescent="0.3">
      <c r="A3" t="s">
        <v>2</v>
      </c>
      <c r="B3" s="48" t="s">
        <v>3</v>
      </c>
      <c r="C3" s="49"/>
      <c r="D3" s="49"/>
      <c r="E3" s="49"/>
      <c r="F3" s="50"/>
      <c r="G3" t="s">
        <v>4</v>
      </c>
      <c r="H3" s="51" t="s">
        <v>134</v>
      </c>
      <c r="I3" s="46"/>
      <c r="J3" s="46"/>
      <c r="K3" s="46"/>
      <c r="L3" s="47"/>
    </row>
    <row r="4" spans="1:13" ht="15.75" thickBot="1" x14ac:dyDescent="0.3">
      <c r="A4" t="s">
        <v>5</v>
      </c>
      <c r="B4" s="48" t="s">
        <v>135</v>
      </c>
      <c r="C4" s="49"/>
      <c r="D4" s="49"/>
      <c r="E4" s="49"/>
      <c r="F4" s="50"/>
      <c r="G4" t="s">
        <v>6</v>
      </c>
      <c r="H4" s="38" t="s">
        <v>7</v>
      </c>
      <c r="I4" s="39"/>
      <c r="J4" s="38" t="s">
        <v>8</v>
      </c>
      <c r="K4" s="40"/>
      <c r="L4" s="1"/>
    </row>
    <row r="5" spans="1:13" ht="15.75" thickBot="1" x14ac:dyDescent="0.3">
      <c r="A5" t="s">
        <v>9</v>
      </c>
      <c r="B5" s="38" t="s">
        <v>136</v>
      </c>
      <c r="C5" s="39"/>
      <c r="D5" t="s">
        <v>10</v>
      </c>
      <c r="E5" s="38" t="s">
        <v>11</v>
      </c>
      <c r="F5" s="39"/>
      <c r="G5" t="s">
        <v>12</v>
      </c>
      <c r="H5" s="38" t="s">
        <v>13</v>
      </c>
      <c r="I5" s="40"/>
      <c r="J5" s="40"/>
      <c r="K5" s="40"/>
      <c r="L5" s="39"/>
    </row>
    <row r="6" spans="1:13" ht="8.4499999999999993" customHeight="1" x14ac:dyDescent="0.25"/>
    <row r="7" spans="1:13" ht="39" customHeight="1" thickBot="1" x14ac:dyDescent="0.4">
      <c r="A7" s="41" t="s">
        <v>14</v>
      </c>
      <c r="B7" s="41"/>
      <c r="C7" s="42"/>
      <c r="D7" s="42"/>
      <c r="E7" s="41" t="s">
        <v>107</v>
      </c>
      <c r="F7" s="41"/>
      <c r="G7" s="42"/>
      <c r="H7" s="42"/>
      <c r="I7" s="43" t="s">
        <v>108</v>
      </c>
      <c r="J7" s="43"/>
      <c r="K7" s="44"/>
      <c r="L7" s="44"/>
      <c r="M7" t="s">
        <v>15</v>
      </c>
    </row>
    <row r="8" spans="1:13" ht="28.9" customHeight="1" x14ac:dyDescent="0.25">
      <c r="A8" s="26" t="s">
        <v>16</v>
      </c>
      <c r="B8" s="27"/>
      <c r="C8" s="22">
        <f>Salaries!J24</f>
        <v>165492.76</v>
      </c>
      <c r="D8" s="22"/>
      <c r="E8" s="26" t="s">
        <v>16</v>
      </c>
      <c r="F8" s="27"/>
      <c r="G8" s="22">
        <f>Salaries!J25</f>
        <v>107570.29399999999</v>
      </c>
      <c r="H8" s="22"/>
      <c r="I8" s="26" t="s">
        <v>16</v>
      </c>
      <c r="J8" s="27"/>
      <c r="K8" s="22">
        <f>C8-G8</f>
        <v>57922.466000000015</v>
      </c>
      <c r="L8" s="22"/>
      <c r="M8" s="17" t="s">
        <v>118</v>
      </c>
    </row>
    <row r="9" spans="1:13" x14ac:dyDescent="0.25">
      <c r="A9" s="20" t="s">
        <v>17</v>
      </c>
      <c r="B9" s="21"/>
      <c r="C9" s="22">
        <f>Fringe!J18</f>
        <v>49423.19614</v>
      </c>
      <c r="D9" s="22"/>
      <c r="E9" s="20" t="s">
        <v>17</v>
      </c>
      <c r="F9" s="21"/>
      <c r="G9" s="22">
        <f>Fringe!J19</f>
        <v>32125.077491000004</v>
      </c>
      <c r="H9" s="22"/>
      <c r="I9" s="20" t="s">
        <v>17</v>
      </c>
      <c r="J9" s="21"/>
      <c r="K9" s="22">
        <f>C9-G9</f>
        <v>17298.118648999996</v>
      </c>
      <c r="L9" s="22"/>
      <c r="M9" s="18"/>
    </row>
    <row r="10" spans="1:13" x14ac:dyDescent="0.25">
      <c r="A10" s="20" t="s">
        <v>18</v>
      </c>
      <c r="B10" s="21"/>
      <c r="C10" s="24">
        <f>Occupancy!J17</f>
        <v>8168</v>
      </c>
      <c r="D10" s="25"/>
      <c r="E10" s="23" t="s">
        <v>18</v>
      </c>
      <c r="F10" s="21"/>
      <c r="G10" s="24">
        <f>Occupancy!J18</f>
        <v>5309.2</v>
      </c>
      <c r="H10" s="25"/>
      <c r="I10" s="23" t="s">
        <v>18</v>
      </c>
      <c r="J10" s="21"/>
      <c r="K10" s="24">
        <f>C10-G10</f>
        <v>2858.8</v>
      </c>
      <c r="L10" s="25"/>
      <c r="M10" s="18"/>
    </row>
    <row r="11" spans="1:13" x14ac:dyDescent="0.25">
      <c r="A11" s="20" t="s">
        <v>19</v>
      </c>
      <c r="B11" s="21"/>
      <c r="C11" s="22">
        <f>Travel!J18</f>
        <v>20000</v>
      </c>
      <c r="D11" s="22"/>
      <c r="E11" s="20" t="s">
        <v>19</v>
      </c>
      <c r="F11" s="21"/>
      <c r="G11" s="22">
        <f>Travel!J19</f>
        <v>13000</v>
      </c>
      <c r="H11" s="22"/>
      <c r="I11" s="20" t="s">
        <v>19</v>
      </c>
      <c r="J11" s="21"/>
      <c r="K11" s="22">
        <f>Travel!J3</f>
        <v>7000</v>
      </c>
      <c r="L11" s="22"/>
      <c r="M11" s="18"/>
    </row>
    <row r="12" spans="1:13" x14ac:dyDescent="0.25">
      <c r="A12" s="20" t="s">
        <v>20</v>
      </c>
      <c r="B12" s="21"/>
      <c r="C12" s="22">
        <f>Supplies!J18</f>
        <v>1700</v>
      </c>
      <c r="D12" s="22"/>
      <c r="E12" s="20" t="s">
        <v>20</v>
      </c>
      <c r="F12" s="21"/>
      <c r="G12" s="22">
        <f>Supplies!J19</f>
        <v>1105</v>
      </c>
      <c r="H12" s="22"/>
      <c r="I12" s="20" t="s">
        <v>20</v>
      </c>
      <c r="J12" s="21"/>
      <c r="K12" s="22">
        <f>Supplies!J18-Supplies!J19</f>
        <v>595</v>
      </c>
      <c r="L12" s="22"/>
      <c r="M12" s="18"/>
    </row>
    <row r="13" spans="1:13" x14ac:dyDescent="0.25">
      <c r="A13" s="20" t="s">
        <v>21</v>
      </c>
      <c r="B13" s="21"/>
      <c r="C13" s="22">
        <f>Contractual!J18</f>
        <v>0</v>
      </c>
      <c r="D13" s="22"/>
      <c r="E13" s="20" t="s">
        <v>21</v>
      </c>
      <c r="F13" s="21"/>
      <c r="G13" s="22">
        <f>Contractual!J19</f>
        <v>0</v>
      </c>
      <c r="H13" s="22"/>
      <c r="I13" s="20" t="s">
        <v>21</v>
      </c>
      <c r="J13" s="21"/>
      <c r="K13" s="22">
        <v>0</v>
      </c>
      <c r="L13" s="22"/>
      <c r="M13" s="18"/>
    </row>
    <row r="14" spans="1:13" x14ac:dyDescent="0.25">
      <c r="A14" s="20" t="s">
        <v>22</v>
      </c>
      <c r="B14" s="21"/>
      <c r="C14" s="22">
        <f>Equipment!J18</f>
        <v>0</v>
      </c>
      <c r="D14" s="22"/>
      <c r="E14" s="20" t="s">
        <v>22</v>
      </c>
      <c r="F14" s="21"/>
      <c r="G14" s="22">
        <f>Equipment!J19</f>
        <v>0</v>
      </c>
      <c r="H14" s="22"/>
      <c r="I14" s="20" t="s">
        <v>22</v>
      </c>
      <c r="J14" s="21"/>
      <c r="K14" s="22">
        <v>0</v>
      </c>
      <c r="L14" s="22"/>
      <c r="M14" s="18"/>
    </row>
    <row r="15" spans="1:13" x14ac:dyDescent="0.25">
      <c r="A15" s="20" t="s">
        <v>23</v>
      </c>
      <c r="B15" s="21"/>
      <c r="C15" s="24">
        <f>Transportation!J18</f>
        <v>0</v>
      </c>
      <c r="D15" s="25"/>
      <c r="E15" s="23" t="s">
        <v>23</v>
      </c>
      <c r="F15" s="21"/>
      <c r="G15" s="24">
        <f>Transportation!J19</f>
        <v>0</v>
      </c>
      <c r="H15" s="25"/>
      <c r="I15" s="23" t="s">
        <v>23</v>
      </c>
      <c r="J15" s="21"/>
      <c r="K15" s="24">
        <v>0</v>
      </c>
      <c r="L15" s="25"/>
      <c r="M15" s="18"/>
    </row>
    <row r="16" spans="1:13" x14ac:dyDescent="0.25">
      <c r="A16" s="35" t="s">
        <v>24</v>
      </c>
      <c r="B16" s="36"/>
      <c r="C16" s="22">
        <f>Other!J20</f>
        <v>141704</v>
      </c>
      <c r="D16" s="22"/>
      <c r="E16" s="20" t="s">
        <v>24</v>
      </c>
      <c r="F16" s="21"/>
      <c r="G16" s="37">
        <f>Other!J21</f>
        <v>92107.6</v>
      </c>
      <c r="H16" s="29"/>
      <c r="I16" s="20" t="s">
        <v>24</v>
      </c>
      <c r="J16" s="21"/>
      <c r="K16" s="28">
        <f>C16-G16</f>
        <v>49596.399999999994</v>
      </c>
      <c r="L16" s="29"/>
      <c r="M16" s="19"/>
    </row>
    <row r="18" spans="1:12" x14ac:dyDescent="0.25">
      <c r="A18" s="31" t="s">
        <v>25</v>
      </c>
      <c r="B18" s="31"/>
      <c r="C18" s="24">
        <f>SUM(C8:D16)</f>
        <v>386487.95614000002</v>
      </c>
      <c r="D18" s="25"/>
      <c r="E18" s="23" t="s">
        <v>109</v>
      </c>
      <c r="F18" s="31"/>
      <c r="G18" s="24">
        <f>SUM(G8:H16)</f>
        <v>251217.17149100002</v>
      </c>
      <c r="H18" s="25"/>
      <c r="I18" s="13" t="s">
        <v>110</v>
      </c>
      <c r="J18" s="13"/>
      <c r="K18" s="33">
        <f>SUM(K8:L17)</f>
        <v>135270.78464900001</v>
      </c>
      <c r="L18" s="33"/>
    </row>
    <row r="20" spans="1:12" x14ac:dyDescent="0.25">
      <c r="E20" s="34" t="s">
        <v>26</v>
      </c>
      <c r="F20" s="34"/>
    </row>
    <row r="21" spans="1:12" x14ac:dyDescent="0.25">
      <c r="E21" t="s">
        <v>27</v>
      </c>
      <c r="F21" s="2"/>
      <c r="G21" s="24">
        <f>G18*F21</f>
        <v>0</v>
      </c>
      <c r="H21" s="25"/>
      <c r="L21" s="16"/>
    </row>
    <row r="23" spans="1:12" ht="21" x14ac:dyDescent="0.35">
      <c r="A23" s="30" t="s">
        <v>28</v>
      </c>
      <c r="B23" s="31"/>
    </row>
    <row r="24" spans="1:12" x14ac:dyDescent="0.25">
      <c r="A24" s="32" t="s">
        <v>14</v>
      </c>
      <c r="B24" s="32"/>
      <c r="C24" s="24">
        <f>C18</f>
        <v>386487.95614000002</v>
      </c>
      <c r="D24" s="25"/>
      <c r="E24" s="32" t="s">
        <v>29</v>
      </c>
      <c r="F24" s="32"/>
      <c r="G24" s="24">
        <f>SUM(G18+G21)</f>
        <v>251217.17149100002</v>
      </c>
      <c r="H24" s="25"/>
    </row>
  </sheetData>
  <mergeCells count="80">
    <mergeCell ref="B2:F2"/>
    <mergeCell ref="H2:L2"/>
    <mergeCell ref="B3:F3"/>
    <mergeCell ref="H3:L3"/>
    <mergeCell ref="B4:F4"/>
    <mergeCell ref="H4:I4"/>
    <mergeCell ref="J4:K4"/>
    <mergeCell ref="B5:C5"/>
    <mergeCell ref="E5:F5"/>
    <mergeCell ref="H5:L5"/>
    <mergeCell ref="A7:D7"/>
    <mergeCell ref="I7:L7"/>
    <mergeCell ref="E7:H7"/>
    <mergeCell ref="C8:D8"/>
    <mergeCell ref="C9:D9"/>
    <mergeCell ref="C11:D11"/>
    <mergeCell ref="C12:D12"/>
    <mergeCell ref="C13:D13"/>
    <mergeCell ref="C10:D10"/>
    <mergeCell ref="A10:B10"/>
    <mergeCell ref="G12:H12"/>
    <mergeCell ref="G13:H13"/>
    <mergeCell ref="G14:H14"/>
    <mergeCell ref="G16:H16"/>
    <mergeCell ref="C14:D14"/>
    <mergeCell ref="E10:F10"/>
    <mergeCell ref="G10:H10"/>
    <mergeCell ref="E14:F14"/>
    <mergeCell ref="E16:F16"/>
    <mergeCell ref="E20:F20"/>
    <mergeCell ref="G8:H8"/>
    <mergeCell ref="G9:H9"/>
    <mergeCell ref="G11:H11"/>
    <mergeCell ref="A14:B14"/>
    <mergeCell ref="A16:B16"/>
    <mergeCell ref="A18:B18"/>
    <mergeCell ref="C18:D18"/>
    <mergeCell ref="A15:B15"/>
    <mergeCell ref="C15:D15"/>
    <mergeCell ref="C16:D16"/>
    <mergeCell ref="A8:B8"/>
    <mergeCell ref="A9:B9"/>
    <mergeCell ref="A11:B11"/>
    <mergeCell ref="A12:B12"/>
    <mergeCell ref="A13:B13"/>
    <mergeCell ref="E18:F18"/>
    <mergeCell ref="G18:H18"/>
    <mergeCell ref="E15:F15"/>
    <mergeCell ref="G15:H15"/>
    <mergeCell ref="E8:F8"/>
    <mergeCell ref="E9:F9"/>
    <mergeCell ref="E11:F11"/>
    <mergeCell ref="E12:F12"/>
    <mergeCell ref="E13:F13"/>
    <mergeCell ref="K9:L9"/>
    <mergeCell ref="K10:L10"/>
    <mergeCell ref="I10:J10"/>
    <mergeCell ref="G21:H21"/>
    <mergeCell ref="K18:L18"/>
    <mergeCell ref="A23:B23"/>
    <mergeCell ref="A24:B24"/>
    <mergeCell ref="C24:D24"/>
    <mergeCell ref="E24:F24"/>
    <mergeCell ref="G24:H24"/>
    <mergeCell ref="M8:M16"/>
    <mergeCell ref="I12:J12"/>
    <mergeCell ref="I13:J13"/>
    <mergeCell ref="I14:J14"/>
    <mergeCell ref="I16:J16"/>
    <mergeCell ref="K13:L13"/>
    <mergeCell ref="K12:L12"/>
    <mergeCell ref="I15:J15"/>
    <mergeCell ref="K15:L15"/>
    <mergeCell ref="K8:L8"/>
    <mergeCell ref="I8:J8"/>
    <mergeCell ref="I9:J9"/>
    <mergeCell ref="I11:J11"/>
    <mergeCell ref="K16:L16"/>
    <mergeCell ref="K14:L14"/>
    <mergeCell ref="K11:L1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7C24-22ED-408C-AC26-301A6118699C}">
  <dimension ref="A1:M21"/>
  <sheetViews>
    <sheetView showGridLines="0" topLeftCell="A5" zoomScaleNormal="100" workbookViewId="0">
      <selection activeCell="L10" sqref="L10"/>
    </sheetView>
  </sheetViews>
  <sheetFormatPr defaultRowHeight="15" x14ac:dyDescent="0.25"/>
  <cols>
    <col min="11" max="11" width="6.28515625" customWidth="1"/>
    <col min="12" max="12" width="36.28515625" customWidth="1"/>
  </cols>
  <sheetData>
    <row r="1" spans="1:13" x14ac:dyDescent="0.25">
      <c r="A1" s="56" t="s">
        <v>93</v>
      </c>
      <c r="B1" s="31"/>
      <c r="C1" s="31"/>
      <c r="D1" s="31"/>
    </row>
    <row r="2" spans="1:13" ht="24" customHeight="1" x14ac:dyDescent="0.25">
      <c r="A2" s="31" t="s">
        <v>94</v>
      </c>
      <c r="B2" s="31"/>
      <c r="C2" s="31"/>
      <c r="D2" s="31"/>
      <c r="E2" s="31"/>
      <c r="F2" s="54" t="s">
        <v>95</v>
      </c>
      <c r="G2" s="54"/>
      <c r="H2" s="54" t="s">
        <v>107</v>
      </c>
      <c r="I2" s="54"/>
      <c r="J2" s="54" t="s">
        <v>108</v>
      </c>
      <c r="K2" s="54"/>
      <c r="L2" t="s">
        <v>43</v>
      </c>
    </row>
    <row r="3" spans="1:13" s="7" customFormat="1" ht="90" x14ac:dyDescent="0.25">
      <c r="A3" s="65" t="s">
        <v>96</v>
      </c>
      <c r="B3" s="65"/>
      <c r="C3" s="65"/>
      <c r="D3" s="65"/>
      <c r="E3" s="65"/>
      <c r="F3" s="66">
        <v>16000</v>
      </c>
      <c r="G3" s="66"/>
      <c r="H3" s="66">
        <f t="shared" ref="H3:H11" si="0">F3*0.65</f>
        <v>10400</v>
      </c>
      <c r="I3" s="66"/>
      <c r="J3" s="80">
        <f>SUM(F3-H3)</f>
        <v>5600</v>
      </c>
      <c r="K3" s="65"/>
      <c r="L3" s="6" t="s">
        <v>131</v>
      </c>
    </row>
    <row r="4" spans="1:13" s="7" customFormat="1" ht="75" x14ac:dyDescent="0.25">
      <c r="A4" s="65" t="s">
        <v>97</v>
      </c>
      <c r="B4" s="65"/>
      <c r="C4" s="65"/>
      <c r="D4" s="65"/>
      <c r="E4" s="65"/>
      <c r="F4" s="81">
        <v>90000</v>
      </c>
      <c r="G4" s="81"/>
      <c r="H4" s="66">
        <f t="shared" si="0"/>
        <v>58500</v>
      </c>
      <c r="I4" s="66"/>
      <c r="J4" s="80">
        <f t="shared" ref="J4:J11" si="1">SUM(F4-H4)</f>
        <v>31500</v>
      </c>
      <c r="K4" s="65"/>
      <c r="L4" s="10" t="s">
        <v>115</v>
      </c>
      <c r="M4" s="12"/>
    </row>
    <row r="5" spans="1:13" s="7" customFormat="1" ht="30" x14ac:dyDescent="0.25">
      <c r="A5" s="65" t="s">
        <v>98</v>
      </c>
      <c r="B5" s="65"/>
      <c r="C5" s="65"/>
      <c r="D5" s="65"/>
      <c r="E5" s="65"/>
      <c r="F5" s="66">
        <v>5000</v>
      </c>
      <c r="G5" s="66"/>
      <c r="H5" s="66">
        <f t="shared" si="0"/>
        <v>3250</v>
      </c>
      <c r="I5" s="66"/>
      <c r="J5" s="80">
        <f t="shared" si="1"/>
        <v>1750</v>
      </c>
      <c r="K5" s="65"/>
      <c r="L5" s="6" t="s">
        <v>99</v>
      </c>
    </row>
    <row r="6" spans="1:13" s="7" customFormat="1" x14ac:dyDescent="0.25">
      <c r="A6" s="65" t="s">
        <v>117</v>
      </c>
      <c r="B6" s="65"/>
      <c r="C6" s="65"/>
      <c r="D6" s="65"/>
      <c r="E6" s="65"/>
      <c r="F6" s="66">
        <v>0</v>
      </c>
      <c r="G6" s="66"/>
      <c r="H6" s="66">
        <f t="shared" si="0"/>
        <v>0</v>
      </c>
      <c r="I6" s="66"/>
      <c r="J6" s="80">
        <f t="shared" si="1"/>
        <v>0</v>
      </c>
      <c r="K6" s="65"/>
      <c r="L6" s="6" t="s">
        <v>130</v>
      </c>
    </row>
    <row r="7" spans="1:13" s="7" customFormat="1" ht="30" x14ac:dyDescent="0.25">
      <c r="A7" s="65" t="s">
        <v>100</v>
      </c>
      <c r="B7" s="65"/>
      <c r="C7" s="65"/>
      <c r="D7" s="65"/>
      <c r="E7" s="65"/>
      <c r="F7" s="81">
        <v>5000</v>
      </c>
      <c r="G7" s="81"/>
      <c r="H7" s="66">
        <f t="shared" si="0"/>
        <v>3250</v>
      </c>
      <c r="I7" s="66"/>
      <c r="J7" s="80">
        <f t="shared" si="1"/>
        <v>1750</v>
      </c>
      <c r="K7" s="65"/>
      <c r="L7" s="10" t="s">
        <v>128</v>
      </c>
    </row>
    <row r="8" spans="1:13" s="7" customFormat="1" ht="30" x14ac:dyDescent="0.25">
      <c r="A8" s="65" t="s">
        <v>101</v>
      </c>
      <c r="B8" s="65"/>
      <c r="C8" s="65"/>
      <c r="D8" s="65"/>
      <c r="E8" s="65"/>
      <c r="F8" s="81">
        <v>14304</v>
      </c>
      <c r="G8" s="81"/>
      <c r="H8" s="66">
        <f t="shared" si="0"/>
        <v>9297.6</v>
      </c>
      <c r="I8" s="66"/>
      <c r="J8" s="80">
        <f t="shared" si="1"/>
        <v>5006.3999999999996</v>
      </c>
      <c r="K8" s="65"/>
      <c r="L8" s="10" t="s">
        <v>129</v>
      </c>
    </row>
    <row r="9" spans="1:13" s="7" customFormat="1" ht="30" x14ac:dyDescent="0.25">
      <c r="A9" s="65" t="s">
        <v>102</v>
      </c>
      <c r="B9" s="65"/>
      <c r="C9" s="65"/>
      <c r="D9" s="65"/>
      <c r="E9" s="65"/>
      <c r="F9" s="66">
        <v>4400</v>
      </c>
      <c r="G9" s="66"/>
      <c r="H9" s="66">
        <f t="shared" si="0"/>
        <v>2860</v>
      </c>
      <c r="I9" s="66"/>
      <c r="J9" s="80">
        <f t="shared" si="1"/>
        <v>1540</v>
      </c>
      <c r="K9" s="65"/>
      <c r="L9" s="6" t="s">
        <v>116</v>
      </c>
    </row>
    <row r="10" spans="1:13" s="7" customFormat="1" ht="135" x14ac:dyDescent="0.25">
      <c r="A10" s="65" t="s">
        <v>103</v>
      </c>
      <c r="B10" s="65"/>
      <c r="C10" s="65"/>
      <c r="D10" s="65"/>
      <c r="E10" s="65"/>
      <c r="F10" s="66">
        <v>6000</v>
      </c>
      <c r="G10" s="66"/>
      <c r="H10" s="66">
        <f t="shared" si="0"/>
        <v>3900</v>
      </c>
      <c r="I10" s="66"/>
      <c r="J10" s="80">
        <f t="shared" si="1"/>
        <v>2100</v>
      </c>
      <c r="K10" s="65"/>
      <c r="L10" s="6" t="s">
        <v>114</v>
      </c>
    </row>
    <row r="11" spans="1:13" s="7" customFormat="1" ht="60" x14ac:dyDescent="0.25">
      <c r="A11" s="65" t="s">
        <v>104</v>
      </c>
      <c r="B11" s="65"/>
      <c r="C11" s="65"/>
      <c r="D11" s="65"/>
      <c r="E11" s="65"/>
      <c r="F11" s="66">
        <v>1000</v>
      </c>
      <c r="G11" s="66"/>
      <c r="H11" s="66">
        <f t="shared" si="0"/>
        <v>650</v>
      </c>
      <c r="I11" s="66"/>
      <c r="J11" s="80">
        <f t="shared" si="1"/>
        <v>350</v>
      </c>
      <c r="K11" s="65"/>
      <c r="L11" s="6" t="s">
        <v>132</v>
      </c>
    </row>
    <row r="12" spans="1:13" hidden="1" x14ac:dyDescent="0.25">
      <c r="A12" s="60"/>
      <c r="B12" s="79"/>
      <c r="C12" s="79"/>
      <c r="D12" s="79"/>
      <c r="E12" s="61"/>
      <c r="F12" s="24"/>
      <c r="G12" s="25"/>
      <c r="H12" s="24"/>
      <c r="I12" s="25"/>
      <c r="J12" s="60"/>
      <c r="K12" s="61"/>
    </row>
    <row r="13" spans="1:13" hidden="1" x14ac:dyDescent="0.25">
      <c r="A13" s="60"/>
      <c r="B13" s="79"/>
      <c r="C13" s="79"/>
      <c r="D13" s="79"/>
      <c r="E13" s="61"/>
      <c r="F13" s="24"/>
      <c r="G13" s="25"/>
      <c r="H13" s="24"/>
      <c r="I13" s="25"/>
      <c r="J13" s="60"/>
      <c r="K13" s="61"/>
    </row>
    <row r="14" spans="1:13" hidden="1" x14ac:dyDescent="0.25">
      <c r="A14" s="60"/>
      <c r="B14" s="79"/>
      <c r="C14" s="79"/>
      <c r="D14" s="79"/>
      <c r="E14" s="61"/>
      <c r="F14" s="24"/>
      <c r="G14" s="25"/>
      <c r="H14" s="24"/>
      <c r="I14" s="25"/>
      <c r="J14" s="60"/>
      <c r="K14" s="61"/>
    </row>
    <row r="15" spans="1:13" hidden="1" x14ac:dyDescent="0.25">
      <c r="A15" s="60"/>
      <c r="B15" s="79"/>
      <c r="C15" s="79"/>
      <c r="D15" s="79"/>
      <c r="E15" s="61"/>
      <c r="F15" s="24"/>
      <c r="G15" s="25"/>
      <c r="H15" s="24"/>
      <c r="I15" s="25"/>
      <c r="J15" s="60"/>
      <c r="K15" s="61"/>
    </row>
    <row r="16" spans="1:13" hidden="1" x14ac:dyDescent="0.25">
      <c r="A16" s="60"/>
      <c r="B16" s="79"/>
      <c r="C16" s="79"/>
      <c r="D16" s="79"/>
      <c r="E16" s="61"/>
      <c r="F16" s="24"/>
      <c r="G16" s="25"/>
      <c r="H16" s="24"/>
      <c r="I16" s="25"/>
      <c r="J16" s="60"/>
      <c r="K16" s="61"/>
    </row>
    <row r="17" spans="1:11" hidden="1" x14ac:dyDescent="0.25">
      <c r="A17" s="52"/>
      <c r="B17" s="52"/>
      <c r="C17" s="52"/>
      <c r="D17" s="52"/>
      <c r="E17" s="52"/>
      <c r="F17" s="22"/>
      <c r="G17" s="22"/>
      <c r="H17" s="22"/>
      <c r="I17" s="22"/>
      <c r="J17" s="52"/>
      <c r="K17" s="52"/>
    </row>
    <row r="18" spans="1:11" hidden="1" x14ac:dyDescent="0.25">
      <c r="A18" s="52"/>
      <c r="B18" s="52"/>
      <c r="C18" s="52"/>
      <c r="D18" s="52"/>
      <c r="E18" s="52"/>
      <c r="F18" s="22"/>
      <c r="G18" s="22"/>
      <c r="H18" s="22"/>
      <c r="I18" s="22"/>
      <c r="J18" s="52"/>
      <c r="K18" s="52"/>
    </row>
    <row r="19" spans="1:11" x14ac:dyDescent="0.25">
      <c r="A19" s="52"/>
      <c r="B19" s="52"/>
      <c r="C19" s="52"/>
      <c r="D19" s="52"/>
      <c r="E19" s="52"/>
      <c r="F19" s="22"/>
      <c r="G19" s="22"/>
      <c r="H19" s="22"/>
      <c r="I19" s="22"/>
      <c r="J19" s="52"/>
      <c r="K19" s="52"/>
    </row>
    <row r="20" spans="1:11" x14ac:dyDescent="0.25">
      <c r="F20" s="34" t="s">
        <v>105</v>
      </c>
      <c r="G20" s="34"/>
      <c r="H20" s="34"/>
      <c r="I20" s="34"/>
      <c r="J20" s="22">
        <f>SUM(F3:G19)</f>
        <v>141704</v>
      </c>
      <c r="K20" s="22"/>
    </row>
    <row r="21" spans="1:11" x14ac:dyDescent="0.25">
      <c r="F21" s="34" t="s">
        <v>106</v>
      </c>
      <c r="G21" s="34"/>
      <c r="H21" s="34"/>
      <c r="I21" s="34"/>
      <c r="J21" s="24">
        <f>SUM(H3:I19)</f>
        <v>92107.6</v>
      </c>
      <c r="K21" s="25"/>
    </row>
  </sheetData>
  <mergeCells count="77">
    <mergeCell ref="F21:I21"/>
    <mergeCell ref="J21:K21"/>
    <mergeCell ref="A4:E4"/>
    <mergeCell ref="F4:G4"/>
    <mergeCell ref="H4:I4"/>
    <mergeCell ref="J4:K4"/>
    <mergeCell ref="A5:E5"/>
    <mergeCell ref="F5:G5"/>
    <mergeCell ref="H5:I5"/>
    <mergeCell ref="J5:K5"/>
    <mergeCell ref="A8:E8"/>
    <mergeCell ref="F8:G8"/>
    <mergeCell ref="H8:I8"/>
    <mergeCell ref="J8:K8"/>
    <mergeCell ref="A9:E9"/>
    <mergeCell ref="F9:G9"/>
    <mergeCell ref="A3:E3"/>
    <mergeCell ref="F3:G3"/>
    <mergeCell ref="H3:I3"/>
    <mergeCell ref="J3:K3"/>
    <mergeCell ref="H9:I9"/>
    <mergeCell ref="J9:K9"/>
    <mergeCell ref="A6:E6"/>
    <mergeCell ref="F6:G6"/>
    <mergeCell ref="H6:I6"/>
    <mergeCell ref="J6:K6"/>
    <mergeCell ref="A7:E7"/>
    <mergeCell ref="F7:G7"/>
    <mergeCell ref="H7:I7"/>
    <mergeCell ref="J7:K7"/>
    <mergeCell ref="A1:D1"/>
    <mergeCell ref="A2:E2"/>
    <mergeCell ref="F2:G2"/>
    <mergeCell ref="H2:I2"/>
    <mergeCell ref="J2:K2"/>
    <mergeCell ref="A10:E10"/>
    <mergeCell ref="F10:G10"/>
    <mergeCell ref="H10:I10"/>
    <mergeCell ref="J10:K10"/>
    <mergeCell ref="F12:G12"/>
    <mergeCell ref="H12:I12"/>
    <mergeCell ref="J12:K12"/>
    <mergeCell ref="A11:E11"/>
    <mergeCell ref="F11:G11"/>
    <mergeCell ref="H11:I11"/>
    <mergeCell ref="J11:K11"/>
    <mergeCell ref="J13:K13"/>
    <mergeCell ref="J14:K14"/>
    <mergeCell ref="J15:K15"/>
    <mergeCell ref="J16:K16"/>
    <mergeCell ref="F13:G13"/>
    <mergeCell ref="H14:I14"/>
    <mergeCell ref="H13:I13"/>
    <mergeCell ref="A17:E17"/>
    <mergeCell ref="F17:G17"/>
    <mergeCell ref="H17:I17"/>
    <mergeCell ref="J17:K17"/>
    <mergeCell ref="A15:E15"/>
    <mergeCell ref="A16:E16"/>
    <mergeCell ref="H16:I16"/>
    <mergeCell ref="H15:I15"/>
    <mergeCell ref="F20:I20"/>
    <mergeCell ref="J20:K20"/>
    <mergeCell ref="A12:E12"/>
    <mergeCell ref="A13:E13"/>
    <mergeCell ref="A14:E14"/>
    <mergeCell ref="A18:E18"/>
    <mergeCell ref="F18:G18"/>
    <mergeCell ref="H18:I18"/>
    <mergeCell ref="J18:K18"/>
    <mergeCell ref="A19:E19"/>
    <mergeCell ref="F19:G19"/>
    <mergeCell ref="H19:I19"/>
    <mergeCell ref="J19:K19"/>
    <mergeCell ref="F16:G16"/>
    <mergeCell ref="F15:G15"/>
    <mergeCell ref="F14:G1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C4951-B939-4262-93E1-5CBD7F96413C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8D99-423C-47DC-B064-3B4D676B858B}">
  <dimension ref="A1:L25"/>
  <sheetViews>
    <sheetView showGridLines="0" workbookViewId="0">
      <selection activeCell="A16" sqref="A16:E16"/>
    </sheetView>
  </sheetViews>
  <sheetFormatPr defaultRowHeight="15" x14ac:dyDescent="0.25"/>
  <cols>
    <col min="7" max="7" width="12.85546875" customWidth="1"/>
    <col min="9" max="9" width="6.28515625" customWidth="1"/>
    <col min="11" max="11" width="6.7109375" customWidth="1"/>
    <col min="12" max="12" width="55.140625" customWidth="1"/>
  </cols>
  <sheetData>
    <row r="1" spans="1:12" x14ac:dyDescent="0.25">
      <c r="A1" s="56" t="s">
        <v>30</v>
      </c>
      <c r="B1" s="31"/>
      <c r="C1" s="31"/>
      <c r="D1" s="31"/>
    </row>
    <row r="2" spans="1:12" ht="58.15" customHeight="1" x14ac:dyDescent="0.25">
      <c r="A2" s="31" t="s">
        <v>31</v>
      </c>
      <c r="B2" s="31"/>
      <c r="C2" s="31"/>
      <c r="D2" s="31"/>
      <c r="E2" s="31"/>
      <c r="F2" s="54" t="s">
        <v>32</v>
      </c>
      <c r="G2" s="54"/>
      <c r="H2" s="54" t="s">
        <v>107</v>
      </c>
      <c r="I2" s="54"/>
      <c r="J2" s="54" t="s">
        <v>108</v>
      </c>
      <c r="K2" s="54"/>
      <c r="L2" t="s">
        <v>35</v>
      </c>
    </row>
    <row r="3" spans="1:12" x14ac:dyDescent="0.25">
      <c r="A3" s="53" t="s">
        <v>36</v>
      </c>
      <c r="B3" s="53"/>
      <c r="C3" s="53"/>
      <c r="D3" s="53"/>
      <c r="E3" s="53"/>
      <c r="F3" s="55">
        <v>103492.76</v>
      </c>
      <c r="G3" s="55"/>
      <c r="H3" s="22">
        <f>F3*0.65</f>
        <v>67270.293999999994</v>
      </c>
      <c r="I3" s="22"/>
      <c r="J3" s="22">
        <f>SUM(F3-H3)</f>
        <v>36222.466</v>
      </c>
      <c r="K3" s="52"/>
      <c r="L3" s="8" t="s">
        <v>119</v>
      </c>
    </row>
    <row r="4" spans="1:12" x14ac:dyDescent="0.25">
      <c r="A4" s="53" t="s">
        <v>37</v>
      </c>
      <c r="B4" s="53"/>
      <c r="C4" s="53"/>
      <c r="D4" s="53"/>
      <c r="E4" s="53"/>
      <c r="F4" s="55">
        <v>62000</v>
      </c>
      <c r="G4" s="55"/>
      <c r="H4" s="22">
        <f>F4*0.65</f>
        <v>40300</v>
      </c>
      <c r="I4" s="22"/>
      <c r="J4" s="22">
        <f>SUM(F4-H4)</f>
        <v>21700</v>
      </c>
      <c r="K4" s="52"/>
      <c r="L4" s="8" t="s">
        <v>120</v>
      </c>
    </row>
    <row r="5" spans="1:12" x14ac:dyDescent="0.25">
      <c r="A5" s="53"/>
      <c r="B5" s="53"/>
      <c r="C5" s="53"/>
      <c r="D5" s="53"/>
      <c r="E5" s="53"/>
      <c r="F5" s="22"/>
      <c r="G5" s="22"/>
      <c r="H5" s="22"/>
      <c r="I5" s="22"/>
      <c r="J5" s="52"/>
      <c r="K5" s="52"/>
      <c r="L5" s="8" t="s">
        <v>121</v>
      </c>
    </row>
    <row r="6" spans="1:12" x14ac:dyDescent="0.25">
      <c r="A6" s="53"/>
      <c r="B6" s="53"/>
      <c r="C6" s="53"/>
      <c r="D6" s="53"/>
      <c r="E6" s="53"/>
      <c r="F6" s="22"/>
      <c r="G6" s="22"/>
      <c r="H6" s="22"/>
      <c r="I6" s="22"/>
      <c r="J6" s="52"/>
      <c r="K6" s="52"/>
      <c r="L6" s="3"/>
    </row>
    <row r="7" spans="1:12" x14ac:dyDescent="0.25">
      <c r="A7" s="57"/>
      <c r="B7" s="58"/>
      <c r="C7" s="58"/>
      <c r="D7" s="58"/>
      <c r="E7" s="59"/>
      <c r="F7" s="24"/>
      <c r="G7" s="25"/>
      <c r="H7" s="24"/>
      <c r="I7" s="25"/>
      <c r="J7" s="60"/>
      <c r="K7" s="61"/>
      <c r="L7" s="3"/>
    </row>
    <row r="8" spans="1:12" x14ac:dyDescent="0.25">
      <c r="A8" s="57"/>
      <c r="B8" s="58"/>
      <c r="C8" s="58"/>
      <c r="D8" s="58"/>
      <c r="E8" s="59"/>
      <c r="F8" s="24"/>
      <c r="G8" s="25"/>
      <c r="H8" s="24"/>
      <c r="I8" s="25"/>
      <c r="J8" s="60"/>
      <c r="K8" s="61"/>
      <c r="L8" s="3"/>
    </row>
    <row r="9" spans="1:12" x14ac:dyDescent="0.25">
      <c r="A9" s="57"/>
      <c r="B9" s="58"/>
      <c r="C9" s="58"/>
      <c r="D9" s="58"/>
      <c r="E9" s="59"/>
      <c r="F9" s="24"/>
      <c r="G9" s="25"/>
      <c r="H9" s="24"/>
      <c r="I9" s="25"/>
      <c r="J9" s="60"/>
      <c r="K9" s="61"/>
      <c r="L9" s="3"/>
    </row>
    <row r="10" spans="1:12" x14ac:dyDescent="0.25">
      <c r="A10" s="57"/>
      <c r="B10" s="58"/>
      <c r="C10" s="58"/>
      <c r="D10" s="58"/>
      <c r="E10" s="59"/>
      <c r="F10" s="24"/>
      <c r="G10" s="25"/>
      <c r="H10" s="24"/>
      <c r="I10" s="25"/>
      <c r="J10" s="60"/>
      <c r="K10" s="61"/>
      <c r="L10" s="3"/>
    </row>
    <row r="11" spans="1:12" x14ac:dyDescent="0.25">
      <c r="A11" s="57"/>
      <c r="B11" s="58"/>
      <c r="C11" s="58"/>
      <c r="D11" s="58"/>
      <c r="E11" s="59"/>
      <c r="F11" s="24"/>
      <c r="G11" s="25"/>
      <c r="H11" s="24"/>
      <c r="I11" s="25"/>
      <c r="J11" s="60"/>
      <c r="K11" s="61"/>
      <c r="L11" s="3"/>
    </row>
    <row r="12" spans="1:12" x14ac:dyDescent="0.25">
      <c r="A12" s="57"/>
      <c r="B12" s="58"/>
      <c r="C12" s="58"/>
      <c r="D12" s="58"/>
      <c r="E12" s="59"/>
      <c r="F12" s="24"/>
      <c r="G12" s="25"/>
      <c r="H12" s="24"/>
      <c r="I12" s="25"/>
      <c r="J12" s="60"/>
      <c r="K12" s="61"/>
      <c r="L12" s="3"/>
    </row>
    <row r="13" spans="1:12" x14ac:dyDescent="0.25">
      <c r="A13" s="53"/>
      <c r="B13" s="53"/>
      <c r="C13" s="53"/>
      <c r="D13" s="53"/>
      <c r="E13" s="53"/>
      <c r="F13" s="22"/>
      <c r="G13" s="22"/>
      <c r="H13" s="22"/>
      <c r="I13" s="22"/>
      <c r="J13" s="52"/>
      <c r="K13" s="52"/>
      <c r="L13" s="3"/>
    </row>
    <row r="14" spans="1:12" x14ac:dyDescent="0.25">
      <c r="A14" s="53"/>
      <c r="B14" s="53"/>
      <c r="C14" s="53"/>
      <c r="D14" s="53"/>
      <c r="E14" s="53"/>
      <c r="F14" s="22"/>
      <c r="G14" s="22"/>
      <c r="H14" s="22"/>
      <c r="I14" s="22"/>
      <c r="J14" s="52"/>
      <c r="K14" s="52"/>
      <c r="L14" s="3"/>
    </row>
    <row r="15" spans="1:12" x14ac:dyDescent="0.25">
      <c r="A15" s="53"/>
      <c r="B15" s="53"/>
      <c r="C15" s="53"/>
      <c r="D15" s="53"/>
      <c r="E15" s="53"/>
      <c r="F15" s="22"/>
      <c r="G15" s="22"/>
      <c r="H15" s="22"/>
      <c r="I15" s="22"/>
      <c r="J15" s="52"/>
      <c r="K15" s="52"/>
      <c r="L15" s="3"/>
    </row>
    <row r="16" spans="1:12" x14ac:dyDescent="0.25">
      <c r="A16" s="53"/>
      <c r="B16" s="53"/>
      <c r="C16" s="53"/>
      <c r="D16" s="53"/>
      <c r="E16" s="53"/>
      <c r="F16" s="22"/>
      <c r="G16" s="22"/>
      <c r="H16" s="22"/>
      <c r="I16" s="22"/>
      <c r="J16" s="52"/>
      <c r="K16" s="52"/>
      <c r="L16" s="3"/>
    </row>
    <row r="17" spans="1:12" x14ac:dyDescent="0.25">
      <c r="A17" s="53"/>
      <c r="B17" s="53"/>
      <c r="C17" s="53"/>
      <c r="D17" s="53"/>
      <c r="E17" s="53"/>
      <c r="F17" s="22"/>
      <c r="G17" s="22"/>
      <c r="H17" s="22"/>
      <c r="I17" s="22"/>
      <c r="J17" s="52"/>
      <c r="K17" s="52"/>
      <c r="L17" s="3"/>
    </row>
    <row r="18" spans="1:12" x14ac:dyDescent="0.25">
      <c r="A18" s="53"/>
      <c r="B18" s="53"/>
      <c r="C18" s="53"/>
      <c r="D18" s="53"/>
      <c r="E18" s="53"/>
      <c r="F18" s="22"/>
      <c r="G18" s="22"/>
      <c r="H18" s="22"/>
      <c r="I18" s="22"/>
      <c r="J18" s="52"/>
      <c r="K18" s="52"/>
      <c r="L18" s="3"/>
    </row>
    <row r="19" spans="1:12" x14ac:dyDescent="0.25">
      <c r="A19" s="53"/>
      <c r="B19" s="53"/>
      <c r="C19" s="53"/>
      <c r="D19" s="53"/>
      <c r="E19" s="53"/>
      <c r="F19" s="22"/>
      <c r="G19" s="22"/>
      <c r="H19" s="22"/>
      <c r="I19" s="22"/>
      <c r="J19" s="52"/>
      <c r="K19" s="52"/>
      <c r="L19" s="3"/>
    </row>
    <row r="20" spans="1:12" x14ac:dyDescent="0.25">
      <c r="A20" s="53"/>
      <c r="B20" s="53"/>
      <c r="C20" s="53"/>
      <c r="D20" s="53"/>
      <c r="E20" s="53"/>
      <c r="F20" s="22"/>
      <c r="G20" s="22"/>
      <c r="H20" s="22"/>
      <c r="I20" s="22"/>
      <c r="J20" s="52"/>
      <c r="K20" s="52"/>
      <c r="L20" s="3"/>
    </row>
    <row r="21" spans="1:12" x14ac:dyDescent="0.25">
      <c r="A21" s="53"/>
      <c r="B21" s="53"/>
      <c r="C21" s="53"/>
      <c r="D21" s="53"/>
      <c r="E21" s="53"/>
      <c r="F21" s="22"/>
      <c r="G21" s="22"/>
      <c r="H21" s="22"/>
      <c r="I21" s="22"/>
      <c r="J21" s="52"/>
      <c r="K21" s="52"/>
      <c r="L21" s="3"/>
    </row>
    <row r="22" spans="1:12" x14ac:dyDescent="0.25">
      <c r="A22" s="53"/>
      <c r="B22" s="53"/>
      <c r="C22" s="53"/>
      <c r="D22" s="53"/>
      <c r="E22" s="53"/>
      <c r="F22" s="22"/>
      <c r="G22" s="22"/>
      <c r="H22" s="22"/>
      <c r="I22" s="22"/>
      <c r="J22" s="52"/>
      <c r="K22" s="52"/>
      <c r="L22" s="3"/>
    </row>
    <row r="23" spans="1:12" x14ac:dyDescent="0.25">
      <c r="A23" s="53"/>
      <c r="B23" s="53"/>
      <c r="C23" s="53"/>
      <c r="D23" s="53"/>
      <c r="E23" s="53"/>
      <c r="F23" s="22"/>
      <c r="G23" s="22"/>
      <c r="H23" s="22"/>
      <c r="I23" s="22"/>
      <c r="J23" s="52"/>
      <c r="K23" s="52"/>
      <c r="L23" s="3"/>
    </row>
    <row r="24" spans="1:12" x14ac:dyDescent="0.25">
      <c r="F24" s="34" t="s">
        <v>38</v>
      </c>
      <c r="G24" s="34"/>
      <c r="H24" s="34"/>
      <c r="I24" s="34"/>
      <c r="J24" s="22">
        <f>SUM(F3:G23)</f>
        <v>165492.76</v>
      </c>
      <c r="K24" s="52"/>
      <c r="L24" s="3"/>
    </row>
    <row r="25" spans="1:12" x14ac:dyDescent="0.25">
      <c r="F25" s="34" t="s">
        <v>39</v>
      </c>
      <c r="G25" s="34"/>
      <c r="H25" s="34"/>
      <c r="I25" s="34"/>
      <c r="J25" s="22">
        <f>SUM(H3:I23)</f>
        <v>107570.29399999999</v>
      </c>
      <c r="K25" s="52"/>
      <c r="L25" s="3"/>
    </row>
  </sheetData>
  <mergeCells count="93">
    <mergeCell ref="H12:I12"/>
    <mergeCell ref="J7:K7"/>
    <mergeCell ref="J8:K8"/>
    <mergeCell ref="J9:K9"/>
    <mergeCell ref="J10:K10"/>
    <mergeCell ref="J11:K11"/>
    <mergeCell ref="J12:K12"/>
    <mergeCell ref="H7:I7"/>
    <mergeCell ref="H8:I8"/>
    <mergeCell ref="H9:I9"/>
    <mergeCell ref="H10:I10"/>
    <mergeCell ref="H11:I11"/>
    <mergeCell ref="A12:E12"/>
    <mergeCell ref="F7:G7"/>
    <mergeCell ref="F8:G8"/>
    <mergeCell ref="F9:G9"/>
    <mergeCell ref="F10:G10"/>
    <mergeCell ref="F11:G11"/>
    <mergeCell ref="F12:G12"/>
    <mergeCell ref="A7:E7"/>
    <mergeCell ref="A8:E8"/>
    <mergeCell ref="A9:E9"/>
    <mergeCell ref="A10:E10"/>
    <mergeCell ref="A11:E11"/>
    <mergeCell ref="A1:D1"/>
    <mergeCell ref="A2:E2"/>
    <mergeCell ref="F2:G2"/>
    <mergeCell ref="H2:I2"/>
    <mergeCell ref="A3:E3"/>
    <mergeCell ref="F3:G3"/>
    <mergeCell ref="H3:I3"/>
    <mergeCell ref="J2:K2"/>
    <mergeCell ref="J3:K3"/>
    <mergeCell ref="A4:E4"/>
    <mergeCell ref="F4:G4"/>
    <mergeCell ref="H4:I4"/>
    <mergeCell ref="J4:K4"/>
    <mergeCell ref="A5:E5"/>
    <mergeCell ref="F5:G5"/>
    <mergeCell ref="H5:I5"/>
    <mergeCell ref="J5:K5"/>
    <mergeCell ref="A6:E6"/>
    <mergeCell ref="F6:G6"/>
    <mergeCell ref="H6:I6"/>
    <mergeCell ref="J6:K6"/>
    <mergeCell ref="A13:E13"/>
    <mergeCell ref="F13:G13"/>
    <mergeCell ref="H13:I13"/>
    <mergeCell ref="J13:K13"/>
    <mergeCell ref="A14:E14"/>
    <mergeCell ref="F14:G14"/>
    <mergeCell ref="H14:I14"/>
    <mergeCell ref="J14:K14"/>
    <mergeCell ref="A15:E15"/>
    <mergeCell ref="F15:G15"/>
    <mergeCell ref="H15:I15"/>
    <mergeCell ref="J15:K15"/>
    <mergeCell ref="A16:E16"/>
    <mergeCell ref="F16:G16"/>
    <mergeCell ref="H16:I16"/>
    <mergeCell ref="J16:K16"/>
    <mergeCell ref="A17:E17"/>
    <mergeCell ref="F17:G17"/>
    <mergeCell ref="H17:I17"/>
    <mergeCell ref="J17:K17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F25:I25"/>
    <mergeCell ref="J25:K25"/>
    <mergeCell ref="A23:E23"/>
    <mergeCell ref="F23:G23"/>
    <mergeCell ref="H23:I23"/>
    <mergeCell ref="J23:K23"/>
    <mergeCell ref="F24:I24"/>
    <mergeCell ref="J24:K2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B8433-DF53-4CCD-98BB-D70D43E619D7}">
  <dimension ref="A1:P19"/>
  <sheetViews>
    <sheetView showGridLines="0" workbookViewId="0">
      <selection activeCell="P15" sqref="P15"/>
    </sheetView>
  </sheetViews>
  <sheetFormatPr defaultRowHeight="15" x14ac:dyDescent="0.25"/>
  <cols>
    <col min="7" max="7" width="8.5703125" customWidth="1"/>
    <col min="9" max="9" width="15.28515625" customWidth="1"/>
    <col min="12" max="12" width="48.28515625" customWidth="1"/>
    <col min="16" max="16" width="27.7109375" customWidth="1"/>
  </cols>
  <sheetData>
    <row r="1" spans="1:16" x14ac:dyDescent="0.25">
      <c r="A1" s="56" t="s">
        <v>40</v>
      </c>
      <c r="B1" s="31"/>
      <c r="C1" s="31"/>
      <c r="D1" s="31"/>
    </row>
    <row r="2" spans="1:16" ht="45" customHeight="1" x14ac:dyDescent="0.25">
      <c r="A2" s="31" t="s">
        <v>41</v>
      </c>
      <c r="B2" s="31"/>
      <c r="C2" s="31"/>
      <c r="D2" s="31"/>
      <c r="E2" s="31"/>
      <c r="F2" s="54" t="s">
        <v>42</v>
      </c>
      <c r="G2" s="54"/>
      <c r="H2" s="54" t="s">
        <v>107</v>
      </c>
      <c r="I2" s="54"/>
      <c r="J2" s="54" t="s">
        <v>108</v>
      </c>
      <c r="K2" s="54"/>
      <c r="L2" t="s">
        <v>43</v>
      </c>
    </row>
    <row r="3" spans="1:16" s="4" customFormat="1" ht="30" x14ac:dyDescent="0.25">
      <c r="A3" s="62" t="s">
        <v>44</v>
      </c>
      <c r="B3" s="62"/>
      <c r="C3" s="62"/>
      <c r="D3" s="62"/>
      <c r="E3" s="62"/>
      <c r="F3" s="63">
        <f>Salaries!J24*0.0765</f>
        <v>12660.19614</v>
      </c>
      <c r="G3" s="63"/>
      <c r="H3" s="63">
        <f>F3*0.65</f>
        <v>8229.1274910000011</v>
      </c>
      <c r="I3" s="63"/>
      <c r="J3" s="64">
        <f>SUM(F3-H3)</f>
        <v>4431.0686489999989</v>
      </c>
      <c r="K3" s="62"/>
      <c r="L3" s="5" t="s">
        <v>45</v>
      </c>
    </row>
    <row r="4" spans="1:16" x14ac:dyDescent="0.25">
      <c r="A4" s="57" t="s">
        <v>46</v>
      </c>
      <c r="B4" s="58"/>
      <c r="C4" s="58"/>
      <c r="D4" s="58"/>
      <c r="E4" s="59"/>
      <c r="F4" s="22">
        <f>(19000*0.027)+(14000*0.06)</f>
        <v>1353</v>
      </c>
      <c r="G4" s="22"/>
      <c r="H4" s="22">
        <f>F4*0.65</f>
        <v>879.45</v>
      </c>
      <c r="I4" s="22"/>
      <c r="J4" s="64">
        <f t="shared" ref="J4:J9" si="0">SUM(F4-H4)</f>
        <v>473.54999999999995</v>
      </c>
      <c r="K4" s="62"/>
      <c r="L4" s="3" t="s">
        <v>47</v>
      </c>
    </row>
    <row r="5" spans="1:16" x14ac:dyDescent="0.25">
      <c r="A5" s="53" t="s">
        <v>48</v>
      </c>
      <c r="B5" s="53"/>
      <c r="C5" s="53"/>
      <c r="D5" s="53"/>
      <c r="E5" s="53"/>
      <c r="F5" s="22">
        <v>4965</v>
      </c>
      <c r="G5" s="22"/>
      <c r="H5" s="22">
        <f>F5*0.65</f>
        <v>3227.25</v>
      </c>
      <c r="I5" s="22"/>
      <c r="J5" s="64">
        <f t="shared" si="0"/>
        <v>1737.75</v>
      </c>
      <c r="K5" s="62"/>
      <c r="L5" s="3" t="s">
        <v>49</v>
      </c>
    </row>
    <row r="6" spans="1:16" s="4" customFormat="1" ht="32.25" customHeight="1" x14ac:dyDescent="0.25">
      <c r="A6" s="62" t="s">
        <v>50</v>
      </c>
      <c r="B6" s="62"/>
      <c r="C6" s="62"/>
      <c r="D6" s="62"/>
      <c r="E6" s="62"/>
      <c r="F6" s="69">
        <v>25506</v>
      </c>
      <c r="G6" s="69"/>
      <c r="H6" s="69">
        <f>F6*0.65</f>
        <v>16578.900000000001</v>
      </c>
      <c r="I6" s="69"/>
      <c r="J6" s="70">
        <f t="shared" si="0"/>
        <v>8927.0999999999985</v>
      </c>
      <c r="K6" s="71"/>
      <c r="L6" s="14" t="s">
        <v>122</v>
      </c>
      <c r="P6" s="11"/>
    </row>
    <row r="7" spans="1:16" ht="15.75" x14ac:dyDescent="0.25">
      <c r="A7" s="53" t="s">
        <v>51</v>
      </c>
      <c r="B7" s="53"/>
      <c r="C7" s="53"/>
      <c r="D7" s="53"/>
      <c r="E7" s="53"/>
      <c r="F7" s="22">
        <v>3895</v>
      </c>
      <c r="G7" s="22"/>
      <c r="H7" s="22">
        <f>F7*0.65</f>
        <v>2531.75</v>
      </c>
      <c r="I7" s="22"/>
      <c r="J7" s="64">
        <f t="shared" si="0"/>
        <v>1363.25</v>
      </c>
      <c r="K7" s="62"/>
      <c r="L7" s="3" t="s">
        <v>52</v>
      </c>
      <c r="P7" s="11"/>
    </row>
    <row r="8" spans="1:16" ht="15.75" x14ac:dyDescent="0.25">
      <c r="A8" s="53" t="s">
        <v>53</v>
      </c>
      <c r="B8" s="53"/>
      <c r="C8" s="53"/>
      <c r="D8" s="53"/>
      <c r="E8" s="53"/>
      <c r="F8" s="22">
        <v>0</v>
      </c>
      <c r="G8" s="22"/>
      <c r="H8" s="22">
        <v>0</v>
      </c>
      <c r="I8" s="22"/>
      <c r="J8" s="64">
        <f t="shared" si="0"/>
        <v>0</v>
      </c>
      <c r="K8" s="62"/>
      <c r="L8" s="3" t="s">
        <v>54</v>
      </c>
      <c r="P8" s="11"/>
    </row>
    <row r="9" spans="1:16" s="7" customFormat="1" ht="30" x14ac:dyDescent="0.25">
      <c r="A9" s="65" t="s">
        <v>55</v>
      </c>
      <c r="B9" s="65"/>
      <c r="C9" s="65"/>
      <c r="D9" s="65"/>
      <c r="E9" s="65"/>
      <c r="F9" s="66">
        <v>1044</v>
      </c>
      <c r="G9" s="66"/>
      <c r="H9" s="66">
        <f>F9*0.65</f>
        <v>678.6</v>
      </c>
      <c r="I9" s="66"/>
      <c r="J9" s="67">
        <f t="shared" si="0"/>
        <v>365.4</v>
      </c>
      <c r="K9" s="68"/>
      <c r="L9" s="6" t="s">
        <v>123</v>
      </c>
      <c r="P9" s="11"/>
    </row>
    <row r="10" spans="1:16" s="4" customFormat="1" ht="15.75" x14ac:dyDescent="0.25">
      <c r="A10" s="62"/>
      <c r="B10" s="62"/>
      <c r="C10" s="62"/>
      <c r="D10" s="62"/>
      <c r="E10" s="62"/>
      <c r="F10" s="63"/>
      <c r="G10" s="63"/>
      <c r="H10" s="63"/>
      <c r="I10" s="63"/>
      <c r="J10" s="64"/>
      <c r="K10" s="62"/>
      <c r="L10" s="5"/>
      <c r="P10" s="11"/>
    </row>
    <row r="11" spans="1:16" x14ac:dyDescent="0.25">
      <c r="A11" s="52"/>
      <c r="B11" s="52"/>
      <c r="C11" s="52"/>
      <c r="D11" s="52"/>
      <c r="E11" s="52"/>
      <c r="F11" s="22"/>
      <c r="G11" s="22"/>
      <c r="H11" s="22"/>
      <c r="I11" s="22"/>
      <c r="J11" s="52"/>
      <c r="K11" s="52"/>
      <c r="L11" s="3"/>
    </row>
    <row r="12" spans="1:16" x14ac:dyDescent="0.25">
      <c r="A12" s="52"/>
      <c r="B12" s="52"/>
      <c r="C12" s="52"/>
      <c r="D12" s="52"/>
      <c r="E12" s="52"/>
      <c r="F12" s="22"/>
      <c r="G12" s="22"/>
      <c r="H12" s="22"/>
      <c r="I12" s="22"/>
      <c r="J12" s="52"/>
      <c r="K12" s="52"/>
      <c r="L12" s="3"/>
    </row>
    <row r="13" spans="1:16" x14ac:dyDescent="0.25">
      <c r="A13" s="52"/>
      <c r="B13" s="52"/>
      <c r="C13" s="52"/>
      <c r="D13" s="52"/>
      <c r="E13" s="52"/>
      <c r="F13" s="22"/>
      <c r="G13" s="22"/>
      <c r="H13" s="22"/>
      <c r="I13" s="22"/>
      <c r="J13" s="52"/>
      <c r="K13" s="52"/>
      <c r="L13" s="3"/>
    </row>
    <row r="14" spans="1:16" x14ac:dyDescent="0.25">
      <c r="A14" s="52"/>
      <c r="B14" s="52"/>
      <c r="C14" s="52"/>
      <c r="D14" s="52"/>
      <c r="E14" s="52"/>
      <c r="F14" s="22"/>
      <c r="G14" s="22"/>
      <c r="H14" s="22"/>
      <c r="I14" s="22"/>
      <c r="J14" s="52"/>
      <c r="K14" s="52"/>
      <c r="L14" s="3"/>
    </row>
    <row r="15" spans="1:16" x14ac:dyDescent="0.25">
      <c r="A15" s="52"/>
      <c r="B15" s="52"/>
      <c r="C15" s="52"/>
      <c r="D15" s="52"/>
      <c r="E15" s="52"/>
      <c r="F15" s="22"/>
      <c r="G15" s="22"/>
      <c r="H15" s="22"/>
      <c r="I15" s="22"/>
      <c r="J15" s="52"/>
      <c r="K15" s="52"/>
      <c r="L15" s="3"/>
    </row>
    <row r="16" spans="1:16" x14ac:dyDescent="0.25">
      <c r="A16" s="52"/>
      <c r="B16" s="52"/>
      <c r="C16" s="52"/>
      <c r="D16" s="52"/>
      <c r="E16" s="52"/>
      <c r="F16" s="22"/>
      <c r="G16" s="22"/>
      <c r="H16" s="22"/>
      <c r="I16" s="22"/>
      <c r="J16" s="52"/>
      <c r="K16" s="52"/>
      <c r="L16" s="3"/>
    </row>
    <row r="17" spans="1:12" x14ac:dyDescent="0.25">
      <c r="A17" s="52"/>
      <c r="B17" s="52"/>
      <c r="C17" s="52"/>
      <c r="D17" s="52"/>
      <c r="E17" s="52"/>
      <c r="F17" s="22"/>
      <c r="G17" s="22"/>
      <c r="H17" s="22"/>
      <c r="I17" s="22"/>
      <c r="J17" s="52"/>
      <c r="K17" s="52"/>
      <c r="L17" s="3"/>
    </row>
    <row r="18" spans="1:12" x14ac:dyDescent="0.25">
      <c r="F18" s="34" t="s">
        <v>56</v>
      </c>
      <c r="G18" s="34"/>
      <c r="H18" s="34"/>
      <c r="I18" s="34"/>
      <c r="J18" s="22">
        <f>SUM(F3:G17)</f>
        <v>49423.19614</v>
      </c>
      <c r="K18" s="22"/>
      <c r="L18" s="3"/>
    </row>
    <row r="19" spans="1:12" x14ac:dyDescent="0.25">
      <c r="G19" s="34" t="s">
        <v>57</v>
      </c>
      <c r="H19" s="34"/>
      <c r="I19" s="34"/>
      <c r="J19" s="24">
        <f>SUM(H3:I17)</f>
        <v>32125.077491000004</v>
      </c>
      <c r="K19" s="25"/>
      <c r="L19" s="3"/>
    </row>
  </sheetData>
  <mergeCells count="69">
    <mergeCell ref="A3:E3"/>
    <mergeCell ref="F3:G3"/>
    <mergeCell ref="H3:I3"/>
    <mergeCell ref="J3:K3"/>
    <mergeCell ref="G19:I19"/>
    <mergeCell ref="J19:K19"/>
    <mergeCell ref="A4:E4"/>
    <mergeCell ref="F4:G4"/>
    <mergeCell ref="H4:I4"/>
    <mergeCell ref="J4:K4"/>
    <mergeCell ref="A5:E5"/>
    <mergeCell ref="F5:G5"/>
    <mergeCell ref="H5:I5"/>
    <mergeCell ref="J5:K5"/>
    <mergeCell ref="A6:E6"/>
    <mergeCell ref="F6:G6"/>
    <mergeCell ref="A1:D1"/>
    <mergeCell ref="A2:E2"/>
    <mergeCell ref="F2:G2"/>
    <mergeCell ref="H2:I2"/>
    <mergeCell ref="J2:K2"/>
    <mergeCell ref="H6:I6"/>
    <mergeCell ref="J6:K6"/>
    <mergeCell ref="A7:E7"/>
    <mergeCell ref="F7:G7"/>
    <mergeCell ref="H7:I7"/>
    <mergeCell ref="J7:K7"/>
    <mergeCell ref="A8:E8"/>
    <mergeCell ref="F8:G8"/>
    <mergeCell ref="H8:I8"/>
    <mergeCell ref="J8:K8"/>
    <mergeCell ref="A9:E9"/>
    <mergeCell ref="F9:G9"/>
    <mergeCell ref="H9:I9"/>
    <mergeCell ref="J9:K9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A13:E13"/>
    <mergeCell ref="F13:G13"/>
    <mergeCell ref="H13:I13"/>
    <mergeCell ref="J13:K13"/>
    <mergeCell ref="A14:E14"/>
    <mergeCell ref="F14:G14"/>
    <mergeCell ref="H14:I14"/>
    <mergeCell ref="J14:K14"/>
    <mergeCell ref="A15:E15"/>
    <mergeCell ref="F15:G15"/>
    <mergeCell ref="H15:I15"/>
    <mergeCell ref="J15:K15"/>
    <mergeCell ref="F18:I18"/>
    <mergeCell ref="J18:K18"/>
    <mergeCell ref="A16:E16"/>
    <mergeCell ref="F16:G16"/>
    <mergeCell ref="H16:I16"/>
    <mergeCell ref="J16:K16"/>
    <mergeCell ref="A17:E17"/>
    <mergeCell ref="F17:G17"/>
    <mergeCell ref="H17:I17"/>
    <mergeCell ref="J17:K1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A3CFD-D27A-4AE3-88DB-AB9C805DB605}">
  <dimension ref="A1:L18"/>
  <sheetViews>
    <sheetView showGridLines="0" zoomScale="99" workbookViewId="0">
      <selection activeCell="J17" sqref="J17:K17"/>
    </sheetView>
  </sheetViews>
  <sheetFormatPr defaultRowHeight="15" x14ac:dyDescent="0.25"/>
  <cols>
    <col min="12" max="12" width="32.5703125" customWidth="1"/>
  </cols>
  <sheetData>
    <row r="1" spans="1:12" x14ac:dyDescent="0.25">
      <c r="A1" s="56" t="s">
        <v>58</v>
      </c>
      <c r="B1" s="31"/>
      <c r="C1" s="31"/>
      <c r="D1" s="31"/>
    </row>
    <row r="2" spans="1:12" ht="30" customHeight="1" x14ac:dyDescent="0.25">
      <c r="A2" s="31" t="s">
        <v>59</v>
      </c>
      <c r="B2" s="31"/>
      <c r="C2" s="31"/>
      <c r="D2" s="31"/>
      <c r="E2" s="31"/>
      <c r="F2" s="54" t="s">
        <v>60</v>
      </c>
      <c r="G2" s="54"/>
      <c r="H2" s="54" t="s">
        <v>107</v>
      </c>
      <c r="I2" s="54"/>
      <c r="J2" s="54" t="s">
        <v>108</v>
      </c>
      <c r="K2" s="54"/>
      <c r="L2" t="s">
        <v>43</v>
      </c>
    </row>
    <row r="3" spans="1:12" ht="30" x14ac:dyDescent="0.25">
      <c r="A3" s="53" t="s">
        <v>61</v>
      </c>
      <c r="B3" s="53"/>
      <c r="C3" s="53"/>
      <c r="D3" s="53"/>
      <c r="E3" s="53"/>
      <c r="F3" s="55">
        <f>139*12</f>
        <v>1668</v>
      </c>
      <c r="G3" s="55"/>
      <c r="H3" s="22">
        <f>F3*0.65</f>
        <v>1084.2</v>
      </c>
      <c r="I3" s="22"/>
      <c r="J3" s="22">
        <f>SUM(F3-H3)</f>
        <v>583.79999999999995</v>
      </c>
      <c r="K3" s="52"/>
      <c r="L3" s="9" t="s">
        <v>124</v>
      </c>
    </row>
    <row r="4" spans="1:12" x14ac:dyDescent="0.25">
      <c r="A4" s="53" t="s">
        <v>62</v>
      </c>
      <c r="B4" s="53"/>
      <c r="C4" s="53"/>
      <c r="D4" s="53"/>
      <c r="E4" s="53"/>
      <c r="F4" s="22">
        <v>0</v>
      </c>
      <c r="G4" s="22"/>
      <c r="H4" s="22">
        <v>0</v>
      </c>
      <c r="I4" s="22"/>
      <c r="J4" s="22">
        <f t="shared" ref="J4:J9" si="0">SUM(F4-H4)</f>
        <v>0</v>
      </c>
      <c r="K4" s="52"/>
      <c r="L4" s="5"/>
    </row>
    <row r="5" spans="1:12" x14ac:dyDescent="0.25">
      <c r="A5" s="53" t="s">
        <v>63</v>
      </c>
      <c r="B5" s="53"/>
      <c r="C5" s="53"/>
      <c r="D5" s="53"/>
      <c r="E5" s="53"/>
      <c r="F5" s="22">
        <v>0</v>
      </c>
      <c r="G5" s="22"/>
      <c r="H5" s="22">
        <v>0</v>
      </c>
      <c r="I5" s="22"/>
      <c r="J5" s="22">
        <f t="shared" si="0"/>
        <v>0</v>
      </c>
      <c r="K5" s="52"/>
      <c r="L5" s="5"/>
    </row>
    <row r="6" spans="1:12" x14ac:dyDescent="0.25">
      <c r="A6" s="53" t="s">
        <v>64</v>
      </c>
      <c r="B6" s="53"/>
      <c r="C6" s="53"/>
      <c r="D6" s="53"/>
      <c r="E6" s="53"/>
      <c r="F6" s="22">
        <v>0</v>
      </c>
      <c r="G6" s="22"/>
      <c r="H6" s="22">
        <v>0</v>
      </c>
      <c r="I6" s="22"/>
      <c r="J6" s="22">
        <f t="shared" si="0"/>
        <v>0</v>
      </c>
      <c r="K6" s="52"/>
      <c r="L6" s="5"/>
    </row>
    <row r="7" spans="1:12" x14ac:dyDescent="0.25">
      <c r="A7" s="53" t="s">
        <v>65</v>
      </c>
      <c r="B7" s="53"/>
      <c r="C7" s="53"/>
      <c r="D7" s="53"/>
      <c r="E7" s="53"/>
      <c r="F7" s="22">
        <v>0</v>
      </c>
      <c r="G7" s="22"/>
      <c r="H7" s="22">
        <v>0</v>
      </c>
      <c r="I7" s="22"/>
      <c r="J7" s="22">
        <f t="shared" si="0"/>
        <v>0</v>
      </c>
      <c r="K7" s="52"/>
      <c r="L7" s="5"/>
    </row>
    <row r="8" spans="1:12" s="7" customFormat="1" ht="90.75" customHeight="1" x14ac:dyDescent="0.25">
      <c r="A8" s="65" t="s">
        <v>111</v>
      </c>
      <c r="B8" s="65"/>
      <c r="C8" s="65"/>
      <c r="D8" s="65"/>
      <c r="E8" s="65"/>
      <c r="F8" s="66">
        <v>5235</v>
      </c>
      <c r="G8" s="66"/>
      <c r="H8" s="66">
        <f>F8*0.65</f>
        <v>3402.75</v>
      </c>
      <c r="I8" s="66"/>
      <c r="J8" s="66">
        <f t="shared" si="0"/>
        <v>1832.25</v>
      </c>
      <c r="K8" s="72"/>
      <c r="L8" s="6" t="s">
        <v>133</v>
      </c>
    </row>
    <row r="9" spans="1:12" ht="30" x14ac:dyDescent="0.25">
      <c r="A9" s="53" t="s">
        <v>66</v>
      </c>
      <c r="B9" s="53"/>
      <c r="C9" s="53"/>
      <c r="D9" s="53"/>
      <c r="E9" s="53"/>
      <c r="F9" s="22">
        <v>525</v>
      </c>
      <c r="G9" s="22"/>
      <c r="H9" s="22">
        <f>F9*0.65</f>
        <v>341.25</v>
      </c>
      <c r="I9" s="22"/>
      <c r="J9" s="22">
        <f t="shared" si="0"/>
        <v>183.75</v>
      </c>
      <c r="K9" s="52"/>
      <c r="L9" s="5" t="s">
        <v>67</v>
      </c>
    </row>
    <row r="10" spans="1:12" x14ac:dyDescent="0.25">
      <c r="A10" s="53" t="s">
        <v>112</v>
      </c>
      <c r="B10" s="53"/>
      <c r="C10" s="53"/>
      <c r="D10" s="53"/>
      <c r="E10" s="53"/>
      <c r="F10" s="22">
        <v>490</v>
      </c>
      <c r="G10" s="22"/>
      <c r="H10" s="22">
        <f>F10*0.65</f>
        <v>318.5</v>
      </c>
      <c r="I10" s="22"/>
      <c r="J10" s="22">
        <f t="shared" ref="J10" si="1">SUM(F10-H10)</f>
        <v>171.5</v>
      </c>
      <c r="K10" s="52"/>
      <c r="L10" s="5"/>
    </row>
    <row r="11" spans="1:12" x14ac:dyDescent="0.25">
      <c r="A11" s="53" t="s">
        <v>113</v>
      </c>
      <c r="B11" s="53"/>
      <c r="C11" s="53"/>
      <c r="D11" s="53"/>
      <c r="E11" s="53"/>
      <c r="F11" s="22">
        <v>250</v>
      </c>
      <c r="G11" s="22"/>
      <c r="H11" s="22">
        <f>F11*0.65</f>
        <v>162.5</v>
      </c>
      <c r="I11" s="22"/>
      <c r="J11" s="22">
        <f t="shared" ref="J11" si="2">SUM(F11-H11)</f>
        <v>87.5</v>
      </c>
      <c r="K11" s="52"/>
      <c r="L11" s="5"/>
    </row>
    <row r="12" spans="1:12" x14ac:dyDescent="0.25">
      <c r="A12" s="53"/>
      <c r="B12" s="53"/>
      <c r="C12" s="53"/>
      <c r="D12" s="53"/>
      <c r="E12" s="53"/>
      <c r="F12" s="22"/>
      <c r="G12" s="22"/>
      <c r="H12" s="22"/>
      <c r="I12" s="22"/>
      <c r="J12" s="52"/>
      <c r="K12" s="52"/>
      <c r="L12" s="5"/>
    </row>
    <row r="13" spans="1:12" x14ac:dyDescent="0.25">
      <c r="A13" s="53"/>
      <c r="B13" s="53"/>
      <c r="C13" s="53"/>
      <c r="D13" s="53"/>
      <c r="E13" s="53"/>
      <c r="F13" s="22"/>
      <c r="G13" s="22"/>
      <c r="H13" s="22"/>
      <c r="I13" s="22"/>
      <c r="J13" s="52"/>
      <c r="K13" s="52"/>
      <c r="L13" s="5"/>
    </row>
    <row r="14" spans="1:12" x14ac:dyDescent="0.25">
      <c r="A14" s="53"/>
      <c r="B14" s="53"/>
      <c r="C14" s="53"/>
      <c r="D14" s="53"/>
      <c r="E14" s="53"/>
      <c r="F14" s="22"/>
      <c r="G14" s="22"/>
      <c r="H14" s="22"/>
      <c r="I14" s="22"/>
      <c r="J14" s="52"/>
      <c r="K14" s="52"/>
      <c r="L14" s="5"/>
    </row>
    <row r="15" spans="1:12" x14ac:dyDescent="0.25">
      <c r="A15" s="53"/>
      <c r="B15" s="53"/>
      <c r="C15" s="53"/>
      <c r="D15" s="53"/>
      <c r="E15" s="53"/>
      <c r="F15" s="22"/>
      <c r="G15" s="22"/>
      <c r="H15" s="22"/>
      <c r="I15" s="22"/>
      <c r="J15" s="52"/>
      <c r="K15" s="52"/>
      <c r="L15" s="5"/>
    </row>
    <row r="16" spans="1:12" x14ac:dyDescent="0.25">
      <c r="A16" s="53"/>
      <c r="B16" s="53"/>
      <c r="C16" s="53"/>
      <c r="D16" s="53"/>
      <c r="E16" s="53"/>
      <c r="F16" s="22"/>
      <c r="G16" s="22"/>
      <c r="H16" s="22"/>
      <c r="I16" s="22"/>
      <c r="J16" s="52"/>
      <c r="K16" s="52"/>
      <c r="L16" s="5"/>
    </row>
    <row r="17" spans="6:12" x14ac:dyDescent="0.25">
      <c r="F17" s="34" t="s">
        <v>68</v>
      </c>
      <c r="G17" s="34"/>
      <c r="H17" s="34"/>
      <c r="I17" s="34"/>
      <c r="J17" s="22">
        <f>SUM(F3:G16)</f>
        <v>8168</v>
      </c>
      <c r="K17" s="22"/>
      <c r="L17" s="5"/>
    </row>
    <row r="18" spans="6:12" x14ac:dyDescent="0.25">
      <c r="F18" s="34" t="s">
        <v>69</v>
      </c>
      <c r="G18" s="34"/>
      <c r="H18" s="34"/>
      <c r="I18" s="34"/>
      <c r="J18" s="22">
        <f>SUM(H3:I16)</f>
        <v>5309.2</v>
      </c>
      <c r="K18" s="22"/>
      <c r="L18" s="5"/>
    </row>
  </sheetData>
  <mergeCells count="65">
    <mergeCell ref="F18:I18"/>
    <mergeCell ref="J18:K18"/>
    <mergeCell ref="A15:E15"/>
    <mergeCell ref="F15:G15"/>
    <mergeCell ref="H15:I15"/>
    <mergeCell ref="J15:K15"/>
    <mergeCell ref="A16:E16"/>
    <mergeCell ref="F16:G16"/>
    <mergeCell ref="H16:I16"/>
    <mergeCell ref="J16:K16"/>
    <mergeCell ref="A14:E14"/>
    <mergeCell ref="F14:G14"/>
    <mergeCell ref="H14:I14"/>
    <mergeCell ref="J14:K14"/>
    <mergeCell ref="F17:I17"/>
    <mergeCell ref="J17:K17"/>
    <mergeCell ref="A12:E12"/>
    <mergeCell ref="F12:G12"/>
    <mergeCell ref="H12:I12"/>
    <mergeCell ref="J12:K12"/>
    <mergeCell ref="A13:E13"/>
    <mergeCell ref="F13:G13"/>
    <mergeCell ref="H13:I13"/>
    <mergeCell ref="J13:K13"/>
    <mergeCell ref="A10:E10"/>
    <mergeCell ref="F10:G10"/>
    <mergeCell ref="H10:I10"/>
    <mergeCell ref="J10:K10"/>
    <mergeCell ref="A11:E11"/>
    <mergeCell ref="F11:G11"/>
    <mergeCell ref="H11:I11"/>
    <mergeCell ref="J11:K11"/>
    <mergeCell ref="A8:E8"/>
    <mergeCell ref="F8:G8"/>
    <mergeCell ref="H8:I8"/>
    <mergeCell ref="J8:K8"/>
    <mergeCell ref="A9:E9"/>
    <mergeCell ref="F9:G9"/>
    <mergeCell ref="H9:I9"/>
    <mergeCell ref="J9:K9"/>
    <mergeCell ref="A6:E6"/>
    <mergeCell ref="F6:G6"/>
    <mergeCell ref="H6:I6"/>
    <mergeCell ref="J6:K6"/>
    <mergeCell ref="A7:E7"/>
    <mergeCell ref="F7:G7"/>
    <mergeCell ref="H7:I7"/>
    <mergeCell ref="J7:K7"/>
    <mergeCell ref="A4:E4"/>
    <mergeCell ref="F4:G4"/>
    <mergeCell ref="H4:I4"/>
    <mergeCell ref="J4:K4"/>
    <mergeCell ref="A5:E5"/>
    <mergeCell ref="F5:G5"/>
    <mergeCell ref="H5:I5"/>
    <mergeCell ref="J5:K5"/>
    <mergeCell ref="A3:E3"/>
    <mergeCell ref="F3:G3"/>
    <mergeCell ref="H3:I3"/>
    <mergeCell ref="J3:K3"/>
    <mergeCell ref="A1:D1"/>
    <mergeCell ref="A2:E2"/>
    <mergeCell ref="F2:G2"/>
    <mergeCell ref="H2:I2"/>
    <mergeCell ref="J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0B673-9872-455B-B6F5-35FB9011108F}">
  <dimension ref="A1:L19"/>
  <sheetViews>
    <sheetView showGridLines="0" workbookViewId="0">
      <selection activeCell="L4" sqref="L4"/>
    </sheetView>
  </sheetViews>
  <sheetFormatPr defaultRowHeight="15" x14ac:dyDescent="0.25"/>
  <cols>
    <col min="12" max="12" width="60.85546875" customWidth="1"/>
  </cols>
  <sheetData>
    <row r="1" spans="1:12" x14ac:dyDescent="0.25">
      <c r="A1" s="56" t="s">
        <v>70</v>
      </c>
      <c r="B1" s="31"/>
      <c r="C1" s="31"/>
      <c r="D1" s="31"/>
    </row>
    <row r="2" spans="1:12" ht="31.15" customHeight="1" x14ac:dyDescent="0.25">
      <c r="A2" s="31" t="s">
        <v>71</v>
      </c>
      <c r="B2" s="31"/>
      <c r="C2" s="31"/>
      <c r="D2" s="31"/>
      <c r="E2" s="31"/>
      <c r="F2" s="54" t="s">
        <v>72</v>
      </c>
      <c r="G2" s="54"/>
      <c r="H2" s="54" t="s">
        <v>107</v>
      </c>
      <c r="I2" s="54"/>
      <c r="J2" s="54" t="s">
        <v>108</v>
      </c>
      <c r="K2" s="54"/>
      <c r="L2" t="s">
        <v>43</v>
      </c>
    </row>
    <row r="3" spans="1:12" s="15" customFormat="1" ht="32.25" customHeight="1" x14ac:dyDescent="0.25">
      <c r="A3" s="68" t="s">
        <v>125</v>
      </c>
      <c r="B3" s="68"/>
      <c r="C3" s="68"/>
      <c r="D3" s="68"/>
      <c r="E3" s="68"/>
      <c r="F3" s="73">
        <v>20000</v>
      </c>
      <c r="G3" s="73"/>
      <c r="H3" s="73">
        <f>F3*0.65</f>
        <v>13000</v>
      </c>
      <c r="I3" s="73"/>
      <c r="J3" s="67">
        <f>SUM(F3-H3)</f>
        <v>7000</v>
      </c>
      <c r="K3" s="68"/>
      <c r="L3" s="6" t="s">
        <v>126</v>
      </c>
    </row>
    <row r="4" spans="1:12" x14ac:dyDescent="0.25">
      <c r="A4" s="52"/>
      <c r="B4" s="52"/>
      <c r="C4" s="52"/>
      <c r="D4" s="52"/>
      <c r="E4" s="52"/>
      <c r="F4" s="22"/>
      <c r="G4" s="22"/>
      <c r="H4" s="22"/>
      <c r="I4" s="22"/>
      <c r="J4" s="52"/>
      <c r="K4" s="52"/>
      <c r="L4" s="5"/>
    </row>
    <row r="5" spans="1:12" x14ac:dyDescent="0.25">
      <c r="A5" s="52"/>
      <c r="B5" s="52"/>
      <c r="C5" s="52"/>
      <c r="D5" s="52"/>
      <c r="E5" s="52"/>
      <c r="F5" s="22"/>
      <c r="G5" s="22"/>
      <c r="H5" s="22"/>
      <c r="I5" s="22"/>
      <c r="J5" s="52"/>
      <c r="K5" s="52"/>
      <c r="L5" s="5"/>
    </row>
    <row r="6" spans="1:12" x14ac:dyDescent="0.25">
      <c r="A6" s="52"/>
      <c r="B6" s="52"/>
      <c r="C6" s="52"/>
      <c r="D6" s="52"/>
      <c r="E6" s="52"/>
      <c r="F6" s="22"/>
      <c r="G6" s="22"/>
      <c r="H6" s="22"/>
      <c r="I6" s="22"/>
      <c r="J6" s="52"/>
      <c r="K6" s="52"/>
      <c r="L6" s="5"/>
    </row>
    <row r="7" spans="1:12" x14ac:dyDescent="0.25">
      <c r="A7" s="52"/>
      <c r="B7" s="52"/>
      <c r="C7" s="52"/>
      <c r="D7" s="52"/>
      <c r="E7" s="52"/>
      <c r="F7" s="22"/>
      <c r="G7" s="22"/>
      <c r="H7" s="22"/>
      <c r="I7" s="22"/>
      <c r="J7" s="52"/>
      <c r="K7" s="52"/>
      <c r="L7" s="5"/>
    </row>
    <row r="8" spans="1:12" x14ac:dyDescent="0.25">
      <c r="A8" s="52"/>
      <c r="B8" s="52"/>
      <c r="C8" s="52"/>
      <c r="D8" s="52"/>
      <c r="E8" s="52"/>
      <c r="F8" s="22"/>
      <c r="G8" s="22"/>
      <c r="H8" s="22"/>
      <c r="I8" s="22"/>
      <c r="J8" s="52"/>
      <c r="K8" s="52"/>
      <c r="L8" s="5"/>
    </row>
    <row r="9" spans="1:12" x14ac:dyDescent="0.25">
      <c r="A9" s="52"/>
      <c r="B9" s="52"/>
      <c r="C9" s="52"/>
      <c r="D9" s="52"/>
      <c r="E9" s="52"/>
      <c r="F9" s="22"/>
      <c r="G9" s="22"/>
      <c r="H9" s="22"/>
      <c r="I9" s="22"/>
      <c r="J9" s="52"/>
      <c r="K9" s="52"/>
      <c r="L9" s="5"/>
    </row>
    <row r="10" spans="1:12" x14ac:dyDescent="0.25">
      <c r="A10" s="52"/>
      <c r="B10" s="52"/>
      <c r="C10" s="52"/>
      <c r="D10" s="52"/>
      <c r="E10" s="52"/>
      <c r="F10" s="22"/>
      <c r="G10" s="22"/>
      <c r="H10" s="22"/>
      <c r="I10" s="22"/>
      <c r="J10" s="52"/>
      <c r="K10" s="52"/>
      <c r="L10" s="5"/>
    </row>
    <row r="11" spans="1:12" x14ac:dyDescent="0.25">
      <c r="A11" s="52"/>
      <c r="B11" s="52"/>
      <c r="C11" s="52"/>
      <c r="D11" s="52"/>
      <c r="E11" s="52"/>
      <c r="F11" s="22"/>
      <c r="G11" s="22"/>
      <c r="H11" s="22"/>
      <c r="I11" s="22"/>
      <c r="J11" s="52"/>
      <c r="K11" s="52"/>
      <c r="L11" s="5"/>
    </row>
    <row r="12" spans="1:12" x14ac:dyDescent="0.25">
      <c r="A12" s="52"/>
      <c r="B12" s="52"/>
      <c r="C12" s="52"/>
      <c r="D12" s="52"/>
      <c r="E12" s="52"/>
      <c r="F12" s="22"/>
      <c r="G12" s="22"/>
      <c r="H12" s="22"/>
      <c r="I12" s="22"/>
      <c r="J12" s="52"/>
      <c r="K12" s="52"/>
      <c r="L12" s="5"/>
    </row>
    <row r="13" spans="1:12" x14ac:dyDescent="0.25">
      <c r="A13" s="52"/>
      <c r="B13" s="52"/>
      <c r="C13" s="52"/>
      <c r="D13" s="52"/>
      <c r="E13" s="52"/>
      <c r="F13" s="22"/>
      <c r="G13" s="22"/>
      <c r="H13" s="22"/>
      <c r="I13" s="22"/>
      <c r="J13" s="52"/>
      <c r="K13" s="52"/>
      <c r="L13" s="5"/>
    </row>
    <row r="14" spans="1:12" x14ac:dyDescent="0.25">
      <c r="A14" s="52"/>
      <c r="B14" s="52"/>
      <c r="C14" s="52"/>
      <c r="D14" s="52"/>
      <c r="E14" s="52"/>
      <c r="F14" s="22"/>
      <c r="G14" s="22"/>
      <c r="H14" s="22"/>
      <c r="I14" s="22"/>
      <c r="J14" s="52"/>
      <c r="K14" s="52"/>
      <c r="L14" s="5"/>
    </row>
    <row r="15" spans="1:12" x14ac:dyDescent="0.25">
      <c r="A15" s="52"/>
      <c r="B15" s="52"/>
      <c r="C15" s="52"/>
      <c r="D15" s="52"/>
      <c r="E15" s="52"/>
      <c r="F15" s="22"/>
      <c r="G15" s="22"/>
      <c r="H15" s="22"/>
      <c r="I15" s="22"/>
      <c r="J15" s="52"/>
      <c r="K15" s="52"/>
      <c r="L15" s="5"/>
    </row>
    <row r="16" spans="1:12" x14ac:dyDescent="0.25">
      <c r="A16" s="52"/>
      <c r="B16" s="52"/>
      <c r="C16" s="52"/>
      <c r="D16" s="52"/>
      <c r="E16" s="52"/>
      <c r="F16" s="22"/>
      <c r="G16" s="22"/>
      <c r="H16" s="22"/>
      <c r="I16" s="22"/>
      <c r="J16" s="52"/>
      <c r="K16" s="52"/>
      <c r="L16" s="5"/>
    </row>
    <row r="17" spans="1:12" x14ac:dyDescent="0.25">
      <c r="A17" s="52"/>
      <c r="B17" s="52"/>
      <c r="C17" s="52"/>
      <c r="D17" s="52"/>
      <c r="E17" s="52"/>
      <c r="F17" s="22"/>
      <c r="G17" s="22"/>
      <c r="H17" s="22"/>
      <c r="I17" s="22"/>
      <c r="J17" s="52"/>
      <c r="K17" s="52"/>
      <c r="L17" s="5"/>
    </row>
    <row r="18" spans="1:12" x14ac:dyDescent="0.25">
      <c r="F18" s="34" t="s">
        <v>73</v>
      </c>
      <c r="G18" s="34"/>
      <c r="H18" s="34"/>
      <c r="I18" s="34"/>
      <c r="J18" s="22">
        <f>SUM(F3:G17)</f>
        <v>20000</v>
      </c>
      <c r="K18" s="22"/>
      <c r="L18" s="5"/>
    </row>
    <row r="19" spans="1:12" x14ac:dyDescent="0.25">
      <c r="F19" s="34" t="s">
        <v>74</v>
      </c>
      <c r="G19" s="34"/>
      <c r="H19" s="34"/>
      <c r="I19" s="34"/>
      <c r="J19" s="24">
        <f>SUM(H3:I17)</f>
        <v>13000</v>
      </c>
      <c r="K19" s="25"/>
      <c r="L19" s="5"/>
    </row>
  </sheetData>
  <mergeCells count="69">
    <mergeCell ref="A3:E3"/>
    <mergeCell ref="F3:G3"/>
    <mergeCell ref="H3:I3"/>
    <mergeCell ref="J3:K3"/>
    <mergeCell ref="F19:I19"/>
    <mergeCell ref="J19:K19"/>
    <mergeCell ref="A4:E4"/>
    <mergeCell ref="F4:G4"/>
    <mergeCell ref="H4:I4"/>
    <mergeCell ref="J4:K4"/>
    <mergeCell ref="A5:E5"/>
    <mergeCell ref="F5:G5"/>
    <mergeCell ref="H5:I5"/>
    <mergeCell ref="J5:K5"/>
    <mergeCell ref="A6:E6"/>
    <mergeCell ref="F6:G6"/>
    <mergeCell ref="A1:D1"/>
    <mergeCell ref="A2:E2"/>
    <mergeCell ref="F2:G2"/>
    <mergeCell ref="H2:I2"/>
    <mergeCell ref="J2:K2"/>
    <mergeCell ref="H6:I6"/>
    <mergeCell ref="J6:K6"/>
    <mergeCell ref="A7:E7"/>
    <mergeCell ref="F7:G7"/>
    <mergeCell ref="H7:I7"/>
    <mergeCell ref="J7:K7"/>
    <mergeCell ref="A8:E8"/>
    <mergeCell ref="F8:G8"/>
    <mergeCell ref="H8:I8"/>
    <mergeCell ref="J8:K8"/>
    <mergeCell ref="A9:E9"/>
    <mergeCell ref="F9:G9"/>
    <mergeCell ref="H9:I9"/>
    <mergeCell ref="J9:K9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A13:E13"/>
    <mergeCell ref="F13:G13"/>
    <mergeCell ref="H13:I13"/>
    <mergeCell ref="J13:K13"/>
    <mergeCell ref="A14:E14"/>
    <mergeCell ref="F14:G14"/>
    <mergeCell ref="H14:I14"/>
    <mergeCell ref="J14:K14"/>
    <mergeCell ref="A15:E15"/>
    <mergeCell ref="F15:G15"/>
    <mergeCell ref="H15:I15"/>
    <mergeCell ref="J15:K15"/>
    <mergeCell ref="F18:I18"/>
    <mergeCell ref="J18:K18"/>
    <mergeCell ref="A16:E16"/>
    <mergeCell ref="F16:G16"/>
    <mergeCell ref="H16:I16"/>
    <mergeCell ref="J16:K16"/>
    <mergeCell ref="A17:E17"/>
    <mergeCell ref="F17:G17"/>
    <mergeCell ref="H17:I17"/>
    <mergeCell ref="J17:K1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4646-9B4F-49C5-B387-E54B3100CD59}">
  <dimension ref="A1:L19"/>
  <sheetViews>
    <sheetView showGridLines="0" workbookViewId="0">
      <selection activeCell="F9" sqref="F9:G9"/>
    </sheetView>
  </sheetViews>
  <sheetFormatPr defaultRowHeight="15" x14ac:dyDescent="0.25"/>
  <cols>
    <col min="12" max="12" width="48.7109375" customWidth="1"/>
  </cols>
  <sheetData>
    <row r="1" spans="1:12" x14ac:dyDescent="0.25">
      <c r="A1" s="56" t="s">
        <v>75</v>
      </c>
      <c r="B1" s="31"/>
      <c r="C1" s="31"/>
      <c r="D1" s="31"/>
    </row>
    <row r="2" spans="1:12" ht="35.450000000000003" customHeight="1" x14ac:dyDescent="0.25">
      <c r="A2" s="31" t="s">
        <v>76</v>
      </c>
      <c r="B2" s="31"/>
      <c r="C2" s="31"/>
      <c r="D2" s="31"/>
      <c r="E2" s="31"/>
      <c r="F2" s="54" t="s">
        <v>77</v>
      </c>
      <c r="G2" s="54"/>
      <c r="H2" s="54" t="s">
        <v>107</v>
      </c>
      <c r="I2" s="54"/>
      <c r="J2" s="54" t="s">
        <v>108</v>
      </c>
      <c r="K2" s="54"/>
      <c r="L2" t="s">
        <v>43</v>
      </c>
    </row>
    <row r="3" spans="1:12" ht="30" x14ac:dyDescent="0.25">
      <c r="A3" s="53" t="s">
        <v>78</v>
      </c>
      <c r="B3" s="53"/>
      <c r="C3" s="53"/>
      <c r="D3" s="53"/>
      <c r="E3" s="53"/>
      <c r="F3" s="22">
        <v>1700</v>
      </c>
      <c r="G3" s="22"/>
      <c r="H3" s="22">
        <f>F3*0.65</f>
        <v>1105</v>
      </c>
      <c r="I3" s="22"/>
      <c r="J3" s="74">
        <f>SUM(F3-H3)</f>
        <v>595</v>
      </c>
      <c r="K3" s="53"/>
      <c r="L3" s="5" t="s">
        <v>127</v>
      </c>
    </row>
    <row r="4" spans="1:12" x14ac:dyDescent="0.25">
      <c r="A4" s="53"/>
      <c r="B4" s="53"/>
      <c r="C4" s="53"/>
      <c r="D4" s="53"/>
      <c r="E4" s="53"/>
      <c r="F4" s="22"/>
      <c r="G4" s="22"/>
      <c r="H4" s="22"/>
      <c r="I4" s="22"/>
      <c r="J4" s="74"/>
      <c r="K4" s="53"/>
      <c r="L4" s="5"/>
    </row>
    <row r="5" spans="1:12" x14ac:dyDescent="0.25">
      <c r="A5" s="52"/>
      <c r="B5" s="52"/>
      <c r="C5" s="52"/>
      <c r="D5" s="52"/>
      <c r="E5" s="52"/>
      <c r="F5" s="22"/>
      <c r="G5" s="22"/>
      <c r="H5" s="22"/>
      <c r="I5" s="22"/>
      <c r="J5" s="52"/>
      <c r="K5" s="52"/>
      <c r="L5" s="5"/>
    </row>
    <row r="6" spans="1:12" x14ac:dyDescent="0.25">
      <c r="A6" s="52"/>
      <c r="B6" s="52"/>
      <c r="C6" s="52"/>
      <c r="D6" s="52"/>
      <c r="E6" s="52"/>
      <c r="F6" s="22"/>
      <c r="G6" s="22"/>
      <c r="H6" s="22"/>
      <c r="I6" s="22"/>
      <c r="J6" s="52"/>
      <c r="K6" s="52"/>
      <c r="L6" s="5"/>
    </row>
    <row r="7" spans="1:12" x14ac:dyDescent="0.25">
      <c r="A7" s="52"/>
      <c r="B7" s="52"/>
      <c r="C7" s="52"/>
      <c r="D7" s="52"/>
      <c r="E7" s="52"/>
      <c r="F7" s="22"/>
      <c r="G7" s="22"/>
      <c r="H7" s="22"/>
      <c r="I7" s="22"/>
      <c r="J7" s="52"/>
      <c r="K7" s="52"/>
      <c r="L7" s="5"/>
    </row>
    <row r="8" spans="1:12" x14ac:dyDescent="0.25">
      <c r="A8" s="52"/>
      <c r="B8" s="52"/>
      <c r="C8" s="52"/>
      <c r="D8" s="52"/>
      <c r="E8" s="52"/>
      <c r="F8" s="22"/>
      <c r="G8" s="22"/>
      <c r="H8" s="22"/>
      <c r="I8" s="22"/>
      <c r="J8" s="52"/>
      <c r="K8" s="52"/>
      <c r="L8" s="5"/>
    </row>
    <row r="9" spans="1:12" x14ac:dyDescent="0.25">
      <c r="A9" s="52"/>
      <c r="B9" s="52"/>
      <c r="C9" s="52"/>
      <c r="D9" s="52"/>
      <c r="E9" s="52"/>
      <c r="F9" s="22"/>
      <c r="G9" s="22"/>
      <c r="H9" s="22"/>
      <c r="I9" s="22"/>
      <c r="J9" s="52"/>
      <c r="K9" s="52"/>
      <c r="L9" s="5"/>
    </row>
    <row r="10" spans="1:12" x14ac:dyDescent="0.25">
      <c r="A10" s="52"/>
      <c r="B10" s="52"/>
      <c r="C10" s="52"/>
      <c r="D10" s="52"/>
      <c r="E10" s="52"/>
      <c r="F10" s="22"/>
      <c r="G10" s="22"/>
      <c r="H10" s="22"/>
      <c r="I10" s="22"/>
      <c r="J10" s="52"/>
      <c r="K10" s="52"/>
      <c r="L10" s="5"/>
    </row>
    <row r="11" spans="1:12" x14ac:dyDescent="0.25">
      <c r="A11" s="52"/>
      <c r="B11" s="52"/>
      <c r="C11" s="52"/>
      <c r="D11" s="52"/>
      <c r="E11" s="52"/>
      <c r="F11" s="22"/>
      <c r="G11" s="22"/>
      <c r="H11" s="22"/>
      <c r="I11" s="22"/>
      <c r="J11" s="52"/>
      <c r="K11" s="52"/>
      <c r="L11" s="5"/>
    </row>
    <row r="12" spans="1:12" x14ac:dyDescent="0.25">
      <c r="A12" s="52"/>
      <c r="B12" s="52"/>
      <c r="C12" s="52"/>
      <c r="D12" s="52"/>
      <c r="E12" s="52"/>
      <c r="F12" s="22"/>
      <c r="G12" s="22"/>
      <c r="H12" s="22"/>
      <c r="I12" s="22"/>
      <c r="J12" s="52"/>
      <c r="K12" s="52"/>
      <c r="L12" s="5"/>
    </row>
    <row r="13" spans="1:12" x14ac:dyDescent="0.25">
      <c r="A13" s="52"/>
      <c r="B13" s="52"/>
      <c r="C13" s="52"/>
      <c r="D13" s="52"/>
      <c r="E13" s="52"/>
      <c r="F13" s="22"/>
      <c r="G13" s="22"/>
      <c r="H13" s="22"/>
      <c r="I13" s="22"/>
      <c r="J13" s="52"/>
      <c r="K13" s="52"/>
      <c r="L13" s="5"/>
    </row>
    <row r="14" spans="1:12" x14ac:dyDescent="0.25">
      <c r="A14" s="52"/>
      <c r="B14" s="52"/>
      <c r="C14" s="52"/>
      <c r="D14" s="52"/>
      <c r="E14" s="52"/>
      <c r="F14" s="22"/>
      <c r="G14" s="22"/>
      <c r="H14" s="22"/>
      <c r="I14" s="22"/>
      <c r="J14" s="52"/>
      <c r="K14" s="52"/>
      <c r="L14" s="5"/>
    </row>
    <row r="15" spans="1:12" x14ac:dyDescent="0.25">
      <c r="A15" s="52"/>
      <c r="B15" s="52"/>
      <c r="C15" s="52"/>
      <c r="D15" s="52"/>
      <c r="E15" s="52"/>
      <c r="F15" s="22"/>
      <c r="G15" s="22"/>
      <c r="H15" s="22"/>
      <c r="I15" s="22"/>
      <c r="J15" s="52"/>
      <c r="K15" s="52"/>
      <c r="L15" s="5"/>
    </row>
    <row r="16" spans="1:12" x14ac:dyDescent="0.25">
      <c r="A16" s="52"/>
      <c r="B16" s="52"/>
      <c r="C16" s="52"/>
      <c r="D16" s="52"/>
      <c r="E16" s="52"/>
      <c r="F16" s="22"/>
      <c r="G16" s="22"/>
      <c r="H16" s="22"/>
      <c r="I16" s="22"/>
      <c r="J16" s="52"/>
      <c r="K16" s="52"/>
      <c r="L16" s="5"/>
    </row>
    <row r="17" spans="1:12" x14ac:dyDescent="0.25">
      <c r="A17" s="52"/>
      <c r="B17" s="52"/>
      <c r="C17" s="52"/>
      <c r="D17" s="52"/>
      <c r="E17" s="52"/>
      <c r="F17" s="22"/>
      <c r="G17" s="22"/>
      <c r="H17" s="22"/>
      <c r="I17" s="22"/>
      <c r="J17" s="52"/>
      <c r="K17" s="52"/>
      <c r="L17" s="5"/>
    </row>
    <row r="18" spans="1:12" x14ac:dyDescent="0.25">
      <c r="F18" s="34" t="s">
        <v>79</v>
      </c>
      <c r="G18" s="34"/>
      <c r="H18" s="34"/>
      <c r="I18" s="34"/>
      <c r="J18" s="22">
        <f>SUM(F3:G17)</f>
        <v>1700</v>
      </c>
      <c r="K18" s="22"/>
      <c r="L18" s="5"/>
    </row>
    <row r="19" spans="1:12" x14ac:dyDescent="0.25">
      <c r="F19" s="34" t="s">
        <v>80</v>
      </c>
      <c r="G19" s="34"/>
      <c r="H19" s="34"/>
      <c r="I19" s="34"/>
      <c r="J19" s="24">
        <f>SUM(H3:I17)</f>
        <v>1105</v>
      </c>
      <c r="K19" s="25"/>
      <c r="L19" s="5"/>
    </row>
  </sheetData>
  <mergeCells count="69">
    <mergeCell ref="A3:E3"/>
    <mergeCell ref="F3:G3"/>
    <mergeCell ref="H3:I3"/>
    <mergeCell ref="J3:K3"/>
    <mergeCell ref="F19:I19"/>
    <mergeCell ref="J19:K19"/>
    <mergeCell ref="A4:E4"/>
    <mergeCell ref="F4:G4"/>
    <mergeCell ref="H4:I4"/>
    <mergeCell ref="J4:K4"/>
    <mergeCell ref="A5:E5"/>
    <mergeCell ref="F5:G5"/>
    <mergeCell ref="H5:I5"/>
    <mergeCell ref="J5:K5"/>
    <mergeCell ref="A6:E6"/>
    <mergeCell ref="F6:G6"/>
    <mergeCell ref="A1:D1"/>
    <mergeCell ref="A2:E2"/>
    <mergeCell ref="F2:G2"/>
    <mergeCell ref="H2:I2"/>
    <mergeCell ref="J2:K2"/>
    <mergeCell ref="H6:I6"/>
    <mergeCell ref="J6:K6"/>
    <mergeCell ref="A7:E7"/>
    <mergeCell ref="F7:G7"/>
    <mergeCell ref="H7:I7"/>
    <mergeCell ref="J7:K7"/>
    <mergeCell ref="A8:E8"/>
    <mergeCell ref="F8:G8"/>
    <mergeCell ref="H8:I8"/>
    <mergeCell ref="J8:K8"/>
    <mergeCell ref="A9:E9"/>
    <mergeCell ref="F9:G9"/>
    <mergeCell ref="H9:I9"/>
    <mergeCell ref="J9:K9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A13:E13"/>
    <mergeCell ref="F13:G13"/>
    <mergeCell ref="H13:I13"/>
    <mergeCell ref="J13:K13"/>
    <mergeCell ref="A14:E14"/>
    <mergeCell ref="F14:G14"/>
    <mergeCell ref="H14:I14"/>
    <mergeCell ref="J14:K14"/>
    <mergeCell ref="A15:E15"/>
    <mergeCell ref="F15:G15"/>
    <mergeCell ref="H15:I15"/>
    <mergeCell ref="J15:K15"/>
    <mergeCell ref="F18:I18"/>
    <mergeCell ref="J18:K18"/>
    <mergeCell ref="A16:E16"/>
    <mergeCell ref="F16:G16"/>
    <mergeCell ref="H16:I16"/>
    <mergeCell ref="J16:K16"/>
    <mergeCell ref="A17:E17"/>
    <mergeCell ref="F17:G17"/>
    <mergeCell ref="H17:I17"/>
    <mergeCell ref="J17:K1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3032-A89A-4DD3-A8EC-433AE1A98AD5}">
  <dimension ref="A1:K19"/>
  <sheetViews>
    <sheetView showGridLines="0" workbookViewId="0">
      <selection activeCell="A3" sqref="A3:C3"/>
    </sheetView>
  </sheetViews>
  <sheetFormatPr defaultRowHeight="15" x14ac:dyDescent="0.25"/>
  <cols>
    <col min="3" max="3" width="17" customWidth="1"/>
    <col min="5" max="5" width="16.7109375" customWidth="1"/>
  </cols>
  <sheetData>
    <row r="1" spans="1:11" x14ac:dyDescent="0.25">
      <c r="A1" s="56" t="s">
        <v>81</v>
      </c>
      <c r="B1" s="31"/>
      <c r="C1" s="31"/>
      <c r="D1" s="31"/>
    </row>
    <row r="2" spans="1:11" ht="26.45" customHeight="1" x14ac:dyDescent="0.25">
      <c r="A2" s="75" t="s">
        <v>82</v>
      </c>
      <c r="B2" s="75"/>
      <c r="C2" s="75"/>
      <c r="D2" s="75" t="s">
        <v>5</v>
      </c>
      <c r="E2" s="75"/>
      <c r="F2" s="54" t="s">
        <v>83</v>
      </c>
      <c r="G2" s="54"/>
      <c r="H2" s="54" t="s">
        <v>33</v>
      </c>
      <c r="I2" s="54"/>
      <c r="J2" s="54" t="s">
        <v>34</v>
      </c>
      <c r="K2" s="54"/>
    </row>
    <row r="3" spans="1:11" x14ac:dyDescent="0.25">
      <c r="A3" s="52"/>
      <c r="B3" s="52"/>
      <c r="C3" s="52"/>
      <c r="D3" s="57"/>
      <c r="E3" s="59"/>
      <c r="F3" s="22"/>
      <c r="G3" s="22"/>
      <c r="H3" s="22"/>
      <c r="I3" s="22"/>
      <c r="J3" s="53"/>
      <c r="K3" s="53"/>
    </row>
    <row r="4" spans="1:11" x14ac:dyDescent="0.25">
      <c r="A4" s="52"/>
      <c r="B4" s="52"/>
      <c r="C4" s="52"/>
      <c r="D4" s="57"/>
      <c r="E4" s="59"/>
      <c r="F4" s="22"/>
      <c r="G4" s="22"/>
      <c r="H4" s="22"/>
      <c r="I4" s="22"/>
      <c r="J4" s="52"/>
      <c r="K4" s="52"/>
    </row>
    <row r="5" spans="1:11" x14ac:dyDescent="0.25">
      <c r="A5" s="52"/>
      <c r="B5" s="52"/>
      <c r="C5" s="52"/>
      <c r="D5" s="60"/>
      <c r="E5" s="61"/>
      <c r="F5" s="22"/>
      <c r="G5" s="22"/>
      <c r="H5" s="22"/>
      <c r="I5" s="22"/>
      <c r="J5" s="52"/>
      <c r="K5" s="52"/>
    </row>
    <row r="6" spans="1:11" x14ac:dyDescent="0.25">
      <c r="A6" s="76"/>
      <c r="B6" s="77"/>
      <c r="C6" s="78"/>
      <c r="D6" s="60"/>
      <c r="E6" s="61"/>
      <c r="F6" s="22"/>
      <c r="G6" s="22"/>
      <c r="H6" s="22"/>
      <c r="I6" s="22"/>
      <c r="J6" s="52"/>
      <c r="K6" s="52"/>
    </row>
    <row r="7" spans="1:11" x14ac:dyDescent="0.25">
      <c r="A7" s="52"/>
      <c r="B7" s="52"/>
      <c r="C7" s="52"/>
      <c r="D7" s="60"/>
      <c r="E7" s="61"/>
      <c r="F7" s="22"/>
      <c r="G7" s="22"/>
      <c r="H7" s="22"/>
      <c r="I7" s="22"/>
      <c r="J7" s="52"/>
      <c r="K7" s="52"/>
    </row>
    <row r="8" spans="1:11" x14ac:dyDescent="0.25">
      <c r="A8" s="52"/>
      <c r="B8" s="52"/>
      <c r="C8" s="52"/>
      <c r="D8" s="60"/>
      <c r="E8" s="61"/>
      <c r="F8" s="22"/>
      <c r="G8" s="22"/>
      <c r="H8" s="22"/>
      <c r="I8" s="22"/>
      <c r="J8" s="52"/>
      <c r="K8" s="52"/>
    </row>
    <row r="9" spans="1:11" x14ac:dyDescent="0.25">
      <c r="A9" s="52"/>
      <c r="B9" s="52"/>
      <c r="C9" s="52"/>
      <c r="D9" s="60"/>
      <c r="E9" s="61"/>
      <c r="F9" s="22"/>
      <c r="G9" s="22"/>
      <c r="H9" s="22"/>
      <c r="I9" s="22"/>
      <c r="J9" s="52"/>
      <c r="K9" s="52"/>
    </row>
    <row r="10" spans="1:11" x14ac:dyDescent="0.25">
      <c r="A10" s="52"/>
      <c r="B10" s="52"/>
      <c r="C10" s="52"/>
      <c r="D10" s="60"/>
      <c r="E10" s="61"/>
      <c r="F10" s="22"/>
      <c r="G10" s="22"/>
      <c r="H10" s="22"/>
      <c r="I10" s="22"/>
      <c r="J10" s="52"/>
      <c r="K10" s="52"/>
    </row>
    <row r="11" spans="1:11" x14ac:dyDescent="0.25">
      <c r="A11" s="52"/>
      <c r="B11" s="52"/>
      <c r="C11" s="52"/>
      <c r="D11" s="60"/>
      <c r="E11" s="61"/>
      <c r="F11" s="22"/>
      <c r="G11" s="22"/>
      <c r="H11" s="22"/>
      <c r="I11" s="22"/>
      <c r="J11" s="52"/>
      <c r="K11" s="52"/>
    </row>
    <row r="12" spans="1:11" x14ac:dyDescent="0.25">
      <c r="A12" s="52"/>
      <c r="B12" s="52"/>
      <c r="C12" s="52"/>
      <c r="D12" s="60"/>
      <c r="E12" s="61"/>
      <c r="F12" s="22"/>
      <c r="G12" s="22"/>
      <c r="H12" s="22"/>
      <c r="I12" s="22"/>
      <c r="J12" s="52"/>
      <c r="K12" s="52"/>
    </row>
    <row r="13" spans="1:11" x14ac:dyDescent="0.25">
      <c r="A13" s="52"/>
      <c r="B13" s="52"/>
      <c r="C13" s="52"/>
      <c r="D13" s="60"/>
      <c r="E13" s="61"/>
      <c r="F13" s="22"/>
      <c r="G13" s="22"/>
      <c r="H13" s="22"/>
      <c r="I13" s="22"/>
      <c r="J13" s="52"/>
      <c r="K13" s="52"/>
    </row>
    <row r="14" spans="1:11" x14ac:dyDescent="0.25">
      <c r="A14" s="52"/>
      <c r="B14" s="52"/>
      <c r="C14" s="52"/>
      <c r="D14" s="60"/>
      <c r="E14" s="61"/>
      <c r="F14" s="22"/>
      <c r="G14" s="22"/>
      <c r="H14" s="22"/>
      <c r="I14" s="22"/>
      <c r="J14" s="52"/>
      <c r="K14" s="52"/>
    </row>
    <row r="15" spans="1:11" x14ac:dyDescent="0.25">
      <c r="A15" s="52"/>
      <c r="B15" s="52"/>
      <c r="C15" s="52"/>
      <c r="D15" s="60"/>
      <c r="E15" s="61"/>
      <c r="F15" s="22"/>
      <c r="G15" s="22"/>
      <c r="H15" s="22"/>
      <c r="I15" s="22"/>
      <c r="J15" s="52"/>
      <c r="K15" s="52"/>
    </row>
    <row r="16" spans="1:11" x14ac:dyDescent="0.25">
      <c r="A16" s="60"/>
      <c r="B16" s="79"/>
      <c r="C16" s="61"/>
      <c r="D16" s="60"/>
      <c r="E16" s="61"/>
      <c r="F16" s="22"/>
      <c r="G16" s="22"/>
      <c r="H16" s="22"/>
      <c r="I16" s="22"/>
      <c r="J16" s="52"/>
      <c r="K16" s="52"/>
    </row>
    <row r="17" spans="1:11" x14ac:dyDescent="0.25">
      <c r="A17" s="60"/>
      <c r="B17" s="79"/>
      <c r="C17" s="61"/>
      <c r="D17" s="60"/>
      <c r="E17" s="61"/>
      <c r="F17" s="22"/>
      <c r="G17" s="22"/>
      <c r="H17" s="22"/>
      <c r="I17" s="22"/>
      <c r="J17" s="52"/>
      <c r="K17" s="52"/>
    </row>
    <row r="18" spans="1:11" x14ac:dyDescent="0.25">
      <c r="F18" s="34" t="s">
        <v>84</v>
      </c>
      <c r="G18" s="34"/>
      <c r="H18" s="34"/>
      <c r="I18" s="34"/>
      <c r="J18" s="22">
        <f>SUM(F3:G17)</f>
        <v>0</v>
      </c>
      <c r="K18" s="22"/>
    </row>
    <row r="19" spans="1:11" x14ac:dyDescent="0.25">
      <c r="F19" s="34" t="s">
        <v>80</v>
      </c>
      <c r="G19" s="34"/>
      <c r="H19" s="34"/>
      <c r="I19" s="34"/>
      <c r="J19" s="24">
        <f>SUM(H3:I17)</f>
        <v>0</v>
      </c>
      <c r="K19" s="25"/>
    </row>
  </sheetData>
  <mergeCells count="85">
    <mergeCell ref="F19:I19"/>
    <mergeCell ref="J19:K19"/>
    <mergeCell ref="A1:D1"/>
    <mergeCell ref="F2:G2"/>
    <mergeCell ref="H2:I2"/>
    <mergeCell ref="J2:K2"/>
    <mergeCell ref="F3:G3"/>
    <mergeCell ref="H3:I3"/>
    <mergeCell ref="J3:K3"/>
    <mergeCell ref="A2:C2"/>
    <mergeCell ref="F4:G4"/>
    <mergeCell ref="H4:I4"/>
    <mergeCell ref="J4:K4"/>
    <mergeCell ref="F5:G5"/>
    <mergeCell ref="H5:I5"/>
    <mergeCell ref="J5:K5"/>
    <mergeCell ref="D8:E8"/>
    <mergeCell ref="D9:E9"/>
    <mergeCell ref="F6:G6"/>
    <mergeCell ref="H6:I6"/>
    <mergeCell ref="J6:K6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18:I18"/>
    <mergeCell ref="J18:K18"/>
    <mergeCell ref="A3:C3"/>
    <mergeCell ref="A4:C4"/>
    <mergeCell ref="A8:C8"/>
    <mergeCell ref="A9:C9"/>
    <mergeCell ref="A10:C10"/>
    <mergeCell ref="A11:C11"/>
    <mergeCell ref="F16:G16"/>
    <mergeCell ref="H16:I16"/>
    <mergeCell ref="J16:K16"/>
    <mergeCell ref="F17:G17"/>
    <mergeCell ref="H17:I17"/>
    <mergeCell ref="J17:K17"/>
    <mergeCell ref="A16:C16"/>
    <mergeCell ref="A17:C17"/>
    <mergeCell ref="D17:E17"/>
    <mergeCell ref="D2:E2"/>
    <mergeCell ref="D3:E3"/>
    <mergeCell ref="D4:E4"/>
    <mergeCell ref="A5:C5"/>
    <mergeCell ref="A6:C6"/>
    <mergeCell ref="A7:C7"/>
    <mergeCell ref="D5:E5"/>
    <mergeCell ref="D6:E6"/>
    <mergeCell ref="D7:E7"/>
    <mergeCell ref="A14:C14"/>
    <mergeCell ref="A15:C15"/>
    <mergeCell ref="A12:C12"/>
    <mergeCell ref="A13:C13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85ABD-24D9-4F49-A2B7-CD2E57852281}">
  <dimension ref="A1:K19"/>
  <sheetViews>
    <sheetView showGridLines="0" workbookViewId="0">
      <selection activeCell="O14" sqref="O14"/>
    </sheetView>
  </sheetViews>
  <sheetFormatPr defaultRowHeight="15" x14ac:dyDescent="0.25"/>
  <sheetData>
    <row r="1" spans="1:11" x14ac:dyDescent="0.25">
      <c r="A1" s="56" t="s">
        <v>85</v>
      </c>
      <c r="B1" s="31"/>
      <c r="C1" s="31"/>
      <c r="D1" s="31"/>
    </row>
    <row r="2" spans="1:11" ht="28.15" customHeight="1" x14ac:dyDescent="0.25">
      <c r="A2" s="31" t="s">
        <v>85</v>
      </c>
      <c r="B2" s="31"/>
      <c r="C2" s="31"/>
      <c r="D2" s="31"/>
      <c r="E2" s="31"/>
      <c r="F2" s="54" t="s">
        <v>86</v>
      </c>
      <c r="G2" s="54"/>
      <c r="H2" s="54" t="s">
        <v>33</v>
      </c>
      <c r="I2" s="54"/>
      <c r="J2" s="54" t="s">
        <v>34</v>
      </c>
      <c r="K2" s="54"/>
    </row>
    <row r="3" spans="1:11" x14ac:dyDescent="0.25">
      <c r="A3" s="53"/>
      <c r="B3" s="53"/>
      <c r="C3" s="53"/>
      <c r="D3" s="53"/>
      <c r="E3" s="53"/>
      <c r="F3" s="22"/>
      <c r="G3" s="22"/>
      <c r="H3" s="22"/>
      <c r="I3" s="22"/>
      <c r="J3" s="53"/>
      <c r="K3" s="53"/>
    </row>
    <row r="4" spans="1:11" x14ac:dyDescent="0.25">
      <c r="A4" s="52"/>
      <c r="B4" s="52"/>
      <c r="C4" s="52"/>
      <c r="D4" s="52"/>
      <c r="E4" s="52"/>
      <c r="F4" s="22"/>
      <c r="G4" s="22"/>
      <c r="H4" s="22"/>
      <c r="I4" s="22"/>
      <c r="J4" s="52"/>
      <c r="K4" s="52"/>
    </row>
    <row r="5" spans="1:11" x14ac:dyDescent="0.25">
      <c r="A5" s="52"/>
      <c r="B5" s="52"/>
      <c r="C5" s="52"/>
      <c r="D5" s="52"/>
      <c r="E5" s="52"/>
      <c r="F5" s="22"/>
      <c r="G5" s="22"/>
      <c r="H5" s="22"/>
      <c r="I5" s="22"/>
      <c r="J5" s="52"/>
      <c r="K5" s="52"/>
    </row>
    <row r="6" spans="1:11" x14ac:dyDescent="0.25">
      <c r="A6" s="52"/>
      <c r="B6" s="52"/>
      <c r="C6" s="52"/>
      <c r="D6" s="52"/>
      <c r="E6" s="52"/>
      <c r="F6" s="22"/>
      <c r="G6" s="22"/>
      <c r="H6" s="22"/>
      <c r="I6" s="22"/>
      <c r="J6" s="52"/>
      <c r="K6" s="52"/>
    </row>
    <row r="7" spans="1:11" x14ac:dyDescent="0.25">
      <c r="A7" s="52"/>
      <c r="B7" s="52"/>
      <c r="C7" s="52"/>
      <c r="D7" s="52"/>
      <c r="E7" s="52"/>
      <c r="F7" s="22"/>
      <c r="G7" s="22"/>
      <c r="H7" s="22"/>
      <c r="I7" s="22"/>
      <c r="J7" s="52"/>
      <c r="K7" s="52"/>
    </row>
    <row r="8" spans="1:11" x14ac:dyDescent="0.25">
      <c r="A8" s="52"/>
      <c r="B8" s="52"/>
      <c r="C8" s="52"/>
      <c r="D8" s="52"/>
      <c r="E8" s="52"/>
      <c r="F8" s="22"/>
      <c r="G8" s="22"/>
      <c r="H8" s="22"/>
      <c r="I8" s="22"/>
      <c r="J8" s="52"/>
      <c r="K8" s="52"/>
    </row>
    <row r="9" spans="1:11" x14ac:dyDescent="0.25">
      <c r="A9" s="52"/>
      <c r="B9" s="52"/>
      <c r="C9" s="52"/>
      <c r="D9" s="52"/>
      <c r="E9" s="52"/>
      <c r="F9" s="22"/>
      <c r="G9" s="22"/>
      <c r="H9" s="22"/>
      <c r="I9" s="22"/>
      <c r="J9" s="52"/>
      <c r="K9" s="52"/>
    </row>
    <row r="10" spans="1:11" x14ac:dyDescent="0.25">
      <c r="A10" s="52"/>
      <c r="B10" s="52"/>
      <c r="C10" s="52"/>
      <c r="D10" s="52"/>
      <c r="E10" s="52"/>
      <c r="F10" s="22"/>
      <c r="G10" s="22"/>
      <c r="H10" s="22"/>
      <c r="I10" s="22"/>
      <c r="J10" s="52"/>
      <c r="K10" s="52"/>
    </row>
    <row r="11" spans="1:11" x14ac:dyDescent="0.25">
      <c r="A11" s="52"/>
      <c r="B11" s="52"/>
      <c r="C11" s="52"/>
      <c r="D11" s="52"/>
      <c r="E11" s="52"/>
      <c r="F11" s="22"/>
      <c r="G11" s="22"/>
      <c r="H11" s="22"/>
      <c r="I11" s="22"/>
      <c r="J11" s="52"/>
      <c r="K11" s="52"/>
    </row>
    <row r="12" spans="1:11" x14ac:dyDescent="0.25">
      <c r="A12" s="52"/>
      <c r="B12" s="52"/>
      <c r="C12" s="52"/>
      <c r="D12" s="52"/>
      <c r="E12" s="52"/>
      <c r="F12" s="22"/>
      <c r="G12" s="22"/>
      <c r="H12" s="22"/>
      <c r="I12" s="22"/>
      <c r="J12" s="52"/>
      <c r="K12" s="52"/>
    </row>
    <row r="13" spans="1:11" x14ac:dyDescent="0.25">
      <c r="A13" s="52"/>
      <c r="B13" s="52"/>
      <c r="C13" s="52"/>
      <c r="D13" s="52"/>
      <c r="E13" s="52"/>
      <c r="F13" s="22"/>
      <c r="G13" s="22"/>
      <c r="H13" s="22"/>
      <c r="I13" s="22"/>
      <c r="J13" s="52"/>
      <c r="K13" s="52"/>
    </row>
    <row r="14" spans="1:11" x14ac:dyDescent="0.25">
      <c r="A14" s="52"/>
      <c r="B14" s="52"/>
      <c r="C14" s="52"/>
      <c r="D14" s="52"/>
      <c r="E14" s="52"/>
      <c r="F14" s="22"/>
      <c r="G14" s="22"/>
      <c r="H14" s="22"/>
      <c r="I14" s="22"/>
      <c r="J14" s="52"/>
      <c r="K14" s="52"/>
    </row>
    <row r="15" spans="1:11" x14ac:dyDescent="0.25">
      <c r="A15" s="52"/>
      <c r="B15" s="52"/>
      <c r="C15" s="52"/>
      <c r="D15" s="52"/>
      <c r="E15" s="52"/>
      <c r="F15" s="22"/>
      <c r="G15" s="22"/>
      <c r="H15" s="22"/>
      <c r="I15" s="22"/>
      <c r="J15" s="52"/>
      <c r="K15" s="52"/>
    </row>
    <row r="16" spans="1:11" x14ac:dyDescent="0.25">
      <c r="A16" s="52"/>
      <c r="B16" s="52"/>
      <c r="C16" s="52"/>
      <c r="D16" s="52"/>
      <c r="E16" s="52"/>
      <c r="F16" s="22"/>
      <c r="G16" s="22"/>
      <c r="H16" s="22"/>
      <c r="I16" s="22"/>
      <c r="J16" s="52"/>
      <c r="K16" s="52"/>
    </row>
    <row r="17" spans="1:11" x14ac:dyDescent="0.25">
      <c r="A17" s="52"/>
      <c r="B17" s="52"/>
      <c r="C17" s="52"/>
      <c r="D17" s="52"/>
      <c r="E17" s="52"/>
      <c r="F17" s="22"/>
      <c r="G17" s="22"/>
      <c r="H17" s="22"/>
      <c r="I17" s="22"/>
      <c r="J17" s="52"/>
      <c r="K17" s="52"/>
    </row>
    <row r="18" spans="1:11" x14ac:dyDescent="0.25">
      <c r="F18" s="34" t="s">
        <v>87</v>
      </c>
      <c r="G18" s="34"/>
      <c r="H18" s="34"/>
      <c r="I18" s="34"/>
      <c r="J18" s="22">
        <f>SUM(F3:G17)</f>
        <v>0</v>
      </c>
      <c r="K18" s="22"/>
    </row>
    <row r="19" spans="1:11" x14ac:dyDescent="0.25">
      <c r="F19" s="34" t="s">
        <v>88</v>
      </c>
      <c r="G19" s="34"/>
      <c r="H19" s="34"/>
      <c r="I19" s="34"/>
      <c r="J19" s="24">
        <f>SUM(H3:I17)</f>
        <v>0</v>
      </c>
      <c r="K19" s="25"/>
    </row>
  </sheetData>
  <mergeCells count="69">
    <mergeCell ref="A3:E3"/>
    <mergeCell ref="F3:G3"/>
    <mergeCell ref="H3:I3"/>
    <mergeCell ref="J3:K3"/>
    <mergeCell ref="F19:I19"/>
    <mergeCell ref="J19:K19"/>
    <mergeCell ref="A4:E4"/>
    <mergeCell ref="F4:G4"/>
    <mergeCell ref="H4:I4"/>
    <mergeCell ref="J4:K4"/>
    <mergeCell ref="A5:E5"/>
    <mergeCell ref="F5:G5"/>
    <mergeCell ref="H5:I5"/>
    <mergeCell ref="J5:K5"/>
    <mergeCell ref="A6:E6"/>
    <mergeCell ref="F6:G6"/>
    <mergeCell ref="A1:D1"/>
    <mergeCell ref="A2:E2"/>
    <mergeCell ref="F2:G2"/>
    <mergeCell ref="H2:I2"/>
    <mergeCell ref="J2:K2"/>
    <mergeCell ref="H6:I6"/>
    <mergeCell ref="J6:K6"/>
    <mergeCell ref="A7:E7"/>
    <mergeCell ref="F7:G7"/>
    <mergeCell ref="H7:I7"/>
    <mergeCell ref="J7:K7"/>
    <mergeCell ref="A8:E8"/>
    <mergeCell ref="F8:G8"/>
    <mergeCell ref="H8:I8"/>
    <mergeCell ref="J8:K8"/>
    <mergeCell ref="A9:E9"/>
    <mergeCell ref="F9:G9"/>
    <mergeCell ref="H9:I9"/>
    <mergeCell ref="J9:K9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  <mergeCell ref="A13:E13"/>
    <mergeCell ref="F13:G13"/>
    <mergeCell ref="H13:I13"/>
    <mergeCell ref="J13:K13"/>
    <mergeCell ref="A14:E14"/>
    <mergeCell ref="F14:G14"/>
    <mergeCell ref="H14:I14"/>
    <mergeCell ref="J14:K14"/>
    <mergeCell ref="A15:E15"/>
    <mergeCell ref="F15:G15"/>
    <mergeCell ref="H15:I15"/>
    <mergeCell ref="J15:K15"/>
    <mergeCell ref="F18:I18"/>
    <mergeCell ref="J18:K18"/>
    <mergeCell ref="A16:E16"/>
    <mergeCell ref="F16:G16"/>
    <mergeCell ref="H16:I16"/>
    <mergeCell ref="J16:K16"/>
    <mergeCell ref="A17:E17"/>
    <mergeCell ref="F17:G17"/>
    <mergeCell ref="H17:I17"/>
    <mergeCell ref="J17:K1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97EEB-2352-4442-A79C-872585C6CF45}">
  <dimension ref="A1:K19"/>
  <sheetViews>
    <sheetView showGridLines="0" workbookViewId="0">
      <selection activeCell="A3" sqref="A3:E3"/>
    </sheetView>
  </sheetViews>
  <sheetFormatPr defaultRowHeight="15" x14ac:dyDescent="0.25"/>
  <sheetData>
    <row r="1" spans="1:11" x14ac:dyDescent="0.25">
      <c r="A1" s="56" t="s">
        <v>89</v>
      </c>
      <c r="B1" s="31"/>
      <c r="C1" s="31"/>
      <c r="D1" s="31"/>
    </row>
    <row r="2" spans="1:11" ht="34.9" customHeight="1" x14ac:dyDescent="0.25">
      <c r="A2" s="31" t="s">
        <v>90</v>
      </c>
      <c r="B2" s="31"/>
      <c r="C2" s="31"/>
      <c r="D2" s="31"/>
      <c r="E2" s="31"/>
      <c r="F2" s="54" t="s">
        <v>60</v>
      </c>
      <c r="G2" s="54"/>
      <c r="H2" s="54" t="s">
        <v>33</v>
      </c>
      <c r="I2" s="54"/>
      <c r="J2" s="54" t="s">
        <v>34</v>
      </c>
      <c r="K2" s="54"/>
    </row>
    <row r="3" spans="1:11" x14ac:dyDescent="0.25">
      <c r="A3" s="53"/>
      <c r="B3" s="53"/>
      <c r="C3" s="53"/>
      <c r="D3" s="53"/>
      <c r="E3" s="53"/>
      <c r="F3" s="22"/>
      <c r="G3" s="22"/>
      <c r="H3" s="22"/>
      <c r="I3" s="22"/>
      <c r="J3" s="52"/>
      <c r="K3" s="52"/>
    </row>
    <row r="4" spans="1:11" x14ac:dyDescent="0.25">
      <c r="A4" s="53"/>
      <c r="B4" s="53"/>
      <c r="C4" s="53"/>
      <c r="D4" s="53"/>
      <c r="E4" s="53"/>
      <c r="F4" s="22"/>
      <c r="G4" s="22"/>
      <c r="H4" s="22"/>
      <c r="I4" s="22"/>
      <c r="J4" s="52"/>
      <c r="K4" s="52"/>
    </row>
    <row r="5" spans="1:11" x14ac:dyDescent="0.25">
      <c r="A5" s="53"/>
      <c r="B5" s="53"/>
      <c r="C5" s="53"/>
      <c r="D5" s="53"/>
      <c r="E5" s="53"/>
      <c r="F5" s="22"/>
      <c r="G5" s="22"/>
      <c r="H5" s="22"/>
      <c r="I5" s="22"/>
      <c r="J5" s="52"/>
      <c r="K5" s="52"/>
    </row>
    <row r="6" spans="1:11" x14ac:dyDescent="0.25">
      <c r="A6" s="53"/>
      <c r="B6" s="53"/>
      <c r="C6" s="53"/>
      <c r="D6" s="53"/>
      <c r="E6" s="53"/>
      <c r="F6" s="22"/>
      <c r="G6" s="22"/>
      <c r="H6" s="22"/>
      <c r="I6" s="22"/>
      <c r="J6" s="52"/>
      <c r="K6" s="52"/>
    </row>
    <row r="7" spans="1:11" x14ac:dyDescent="0.25">
      <c r="A7" s="53"/>
      <c r="B7" s="53"/>
      <c r="C7" s="53"/>
      <c r="D7" s="53"/>
      <c r="E7" s="53"/>
      <c r="F7" s="22"/>
      <c r="G7" s="22"/>
      <c r="H7" s="22"/>
      <c r="I7" s="22"/>
      <c r="J7" s="52"/>
      <c r="K7" s="52"/>
    </row>
    <row r="8" spans="1:11" x14ac:dyDescent="0.25">
      <c r="A8" s="53"/>
      <c r="B8" s="53"/>
      <c r="C8" s="53"/>
      <c r="D8" s="53"/>
      <c r="E8" s="53"/>
      <c r="F8" s="22"/>
      <c r="G8" s="22"/>
      <c r="H8" s="22"/>
      <c r="I8" s="22"/>
      <c r="J8" s="52"/>
      <c r="K8" s="52"/>
    </row>
    <row r="9" spans="1:11" x14ac:dyDescent="0.25">
      <c r="A9" s="53"/>
      <c r="B9" s="53"/>
      <c r="C9" s="53"/>
      <c r="D9" s="53"/>
      <c r="E9" s="53"/>
      <c r="F9" s="22"/>
      <c r="G9" s="22"/>
      <c r="H9" s="22"/>
      <c r="I9" s="22"/>
      <c r="J9" s="52"/>
      <c r="K9" s="52"/>
    </row>
    <row r="10" spans="1:11" x14ac:dyDescent="0.25">
      <c r="A10" s="53"/>
      <c r="B10" s="53"/>
      <c r="C10" s="53"/>
      <c r="D10" s="53"/>
      <c r="E10" s="53"/>
      <c r="F10" s="22"/>
      <c r="G10" s="22"/>
      <c r="H10" s="22"/>
      <c r="I10" s="22"/>
      <c r="J10" s="52"/>
      <c r="K10" s="52"/>
    </row>
    <row r="11" spans="1:11" x14ac:dyDescent="0.25">
      <c r="A11" s="53"/>
      <c r="B11" s="53"/>
      <c r="C11" s="53"/>
      <c r="D11" s="53"/>
      <c r="E11" s="53"/>
      <c r="F11" s="22"/>
      <c r="G11" s="22"/>
      <c r="H11" s="22"/>
      <c r="I11" s="22"/>
      <c r="J11" s="52"/>
      <c r="K11" s="52"/>
    </row>
    <row r="12" spans="1:11" x14ac:dyDescent="0.25">
      <c r="A12" s="53"/>
      <c r="B12" s="53"/>
      <c r="C12" s="53"/>
      <c r="D12" s="53"/>
      <c r="E12" s="53"/>
      <c r="F12" s="22"/>
      <c r="G12" s="22"/>
      <c r="H12" s="22"/>
      <c r="I12" s="22"/>
      <c r="J12" s="52"/>
      <c r="K12" s="52"/>
    </row>
    <row r="13" spans="1:11" x14ac:dyDescent="0.25">
      <c r="A13" s="53"/>
      <c r="B13" s="53"/>
      <c r="C13" s="53"/>
      <c r="D13" s="53"/>
      <c r="E13" s="53"/>
      <c r="F13" s="22"/>
      <c r="G13" s="22"/>
      <c r="H13" s="22"/>
      <c r="I13" s="22"/>
      <c r="J13" s="52"/>
      <c r="K13" s="52"/>
    </row>
    <row r="14" spans="1:11" x14ac:dyDescent="0.25">
      <c r="A14" s="53"/>
      <c r="B14" s="53"/>
      <c r="C14" s="53"/>
      <c r="D14" s="53"/>
      <c r="E14" s="53"/>
      <c r="F14" s="22"/>
      <c r="G14" s="22"/>
      <c r="H14" s="22"/>
      <c r="I14" s="22"/>
      <c r="J14" s="52"/>
      <c r="K14" s="52"/>
    </row>
    <row r="15" spans="1:11" x14ac:dyDescent="0.25">
      <c r="A15" s="53"/>
      <c r="B15" s="53"/>
      <c r="C15" s="53"/>
      <c r="D15" s="53"/>
      <c r="E15" s="53"/>
      <c r="F15" s="22"/>
      <c r="G15" s="22"/>
      <c r="H15" s="22"/>
      <c r="I15" s="22"/>
      <c r="J15" s="52"/>
      <c r="K15" s="52"/>
    </row>
    <row r="16" spans="1:11" x14ac:dyDescent="0.25">
      <c r="A16" s="53"/>
      <c r="B16" s="53"/>
      <c r="C16" s="53"/>
      <c r="D16" s="53"/>
      <c r="E16" s="53"/>
      <c r="F16" s="22"/>
      <c r="G16" s="22"/>
      <c r="H16" s="22"/>
      <c r="I16" s="22"/>
      <c r="J16" s="52"/>
      <c r="K16" s="52"/>
    </row>
    <row r="17" spans="1:11" x14ac:dyDescent="0.25">
      <c r="A17" s="53"/>
      <c r="B17" s="53"/>
      <c r="C17" s="53"/>
      <c r="D17" s="53"/>
      <c r="E17" s="53"/>
      <c r="F17" s="22"/>
      <c r="G17" s="22"/>
      <c r="H17" s="22"/>
      <c r="I17" s="22"/>
      <c r="J17" s="52"/>
      <c r="K17" s="52"/>
    </row>
    <row r="18" spans="1:11" x14ac:dyDescent="0.25">
      <c r="F18" s="34" t="s">
        <v>91</v>
      </c>
      <c r="G18" s="34"/>
      <c r="H18" s="34"/>
      <c r="I18" s="34"/>
      <c r="J18" s="22">
        <f>SUM(F3:G17)</f>
        <v>0</v>
      </c>
      <c r="K18" s="22"/>
    </row>
    <row r="19" spans="1:11" x14ac:dyDescent="0.25">
      <c r="F19" s="34" t="s">
        <v>92</v>
      </c>
      <c r="G19" s="34"/>
      <c r="H19" s="34"/>
      <c r="I19" s="34"/>
      <c r="J19" s="22">
        <f>SUM(H3:I17)</f>
        <v>0</v>
      </c>
      <c r="K19" s="22"/>
    </row>
  </sheetData>
  <mergeCells count="69">
    <mergeCell ref="F18:I18"/>
    <mergeCell ref="J18:K18"/>
    <mergeCell ref="F19:I19"/>
    <mergeCell ref="J19:K19"/>
    <mergeCell ref="A16:E16"/>
    <mergeCell ref="F16:G16"/>
    <mergeCell ref="H16:I16"/>
    <mergeCell ref="J16:K16"/>
    <mergeCell ref="A17:E17"/>
    <mergeCell ref="F17:G17"/>
    <mergeCell ref="H17:I17"/>
    <mergeCell ref="J17:K17"/>
    <mergeCell ref="A14:E14"/>
    <mergeCell ref="F14:G14"/>
    <mergeCell ref="H14:I14"/>
    <mergeCell ref="J14:K14"/>
    <mergeCell ref="A15:E15"/>
    <mergeCell ref="F15:G15"/>
    <mergeCell ref="H15:I15"/>
    <mergeCell ref="J15:K15"/>
    <mergeCell ref="A12:E12"/>
    <mergeCell ref="F12:G12"/>
    <mergeCell ref="H12:I12"/>
    <mergeCell ref="J12:K12"/>
    <mergeCell ref="A13:E13"/>
    <mergeCell ref="F13:G13"/>
    <mergeCell ref="H13:I13"/>
    <mergeCell ref="J13:K13"/>
    <mergeCell ref="A10:E10"/>
    <mergeCell ref="F10:G10"/>
    <mergeCell ref="H10:I10"/>
    <mergeCell ref="J10:K10"/>
    <mergeCell ref="A11:E11"/>
    <mergeCell ref="F11:G11"/>
    <mergeCell ref="H11:I11"/>
    <mergeCell ref="J11:K11"/>
    <mergeCell ref="A8:E8"/>
    <mergeCell ref="F8:G8"/>
    <mergeCell ref="H8:I8"/>
    <mergeCell ref="J8:K8"/>
    <mergeCell ref="A9:E9"/>
    <mergeCell ref="F9:G9"/>
    <mergeCell ref="H9:I9"/>
    <mergeCell ref="J9:K9"/>
    <mergeCell ref="A6:E6"/>
    <mergeCell ref="F6:G6"/>
    <mergeCell ref="H6:I6"/>
    <mergeCell ref="J6:K6"/>
    <mergeCell ref="A7:E7"/>
    <mergeCell ref="F7:G7"/>
    <mergeCell ref="H7:I7"/>
    <mergeCell ref="J7:K7"/>
    <mergeCell ref="A4:E4"/>
    <mergeCell ref="F4:G4"/>
    <mergeCell ref="H4:I4"/>
    <mergeCell ref="J4:K4"/>
    <mergeCell ref="A5:E5"/>
    <mergeCell ref="F5:G5"/>
    <mergeCell ref="H5:I5"/>
    <mergeCell ref="J5:K5"/>
    <mergeCell ref="A3:E3"/>
    <mergeCell ref="F3:G3"/>
    <mergeCell ref="H3:I3"/>
    <mergeCell ref="J3:K3"/>
    <mergeCell ref="A1:D1"/>
    <mergeCell ref="A2:E2"/>
    <mergeCell ref="F2:G2"/>
    <mergeCell ref="H2:I2"/>
    <mergeCell ref="J2:K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E26E49FBECBB4096DBA70C497ED6EC" ma:contentTypeVersion="11" ma:contentTypeDescription="Create a new document." ma:contentTypeScope="" ma:versionID="e13ff100c003c2a3dde1dfdae34aa774">
  <xsd:schema xmlns:xsd="http://www.w3.org/2001/XMLSchema" xmlns:xs="http://www.w3.org/2001/XMLSchema" xmlns:p="http://schemas.microsoft.com/office/2006/metadata/properties" xmlns:ns3="3ccea546-fb0a-494f-a96f-2b5f384a3854" targetNamespace="http://schemas.microsoft.com/office/2006/metadata/properties" ma:root="true" ma:fieldsID="8a92914d4f28df439fc597ba19e3cb39" ns3:_="">
    <xsd:import namespace="3ccea546-fb0a-494f-a96f-2b5f384a38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a546-fb0a-494f-a96f-2b5f384a3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085C63-516A-46C6-B284-7C79507098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639D40-E4C0-452C-AED8-6DAB89A2A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ea546-fb0a-494f-a96f-2b5f384a3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55A53E-C38F-4FF2-A149-C398AA105EBC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ccea546-fb0a-494f-a96f-2b5f384a385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Salaries</vt:lpstr>
      <vt:lpstr>Fringe</vt:lpstr>
      <vt:lpstr>Occupancy</vt:lpstr>
      <vt:lpstr>Travel</vt:lpstr>
      <vt:lpstr>Supplies</vt:lpstr>
      <vt:lpstr>Contractual</vt:lpstr>
      <vt:lpstr>Equipment</vt:lpstr>
      <vt:lpstr>Transportation</vt:lpstr>
      <vt:lpstr>Other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Craig, Rodney (DHHS)</dc:creator>
  <cp:keywords/>
  <dc:description/>
  <cp:lastModifiedBy>Tracy Brown</cp:lastModifiedBy>
  <cp:revision/>
  <dcterms:created xsi:type="dcterms:W3CDTF">2019-08-09T17:27:35Z</dcterms:created>
  <dcterms:modified xsi:type="dcterms:W3CDTF">2022-08-29T13:57:13Z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0x01010061E26E49FBECBB4096DBA70C497ED6EC</vt:lpwstr>
  </property>
  <property fmtid="{D5CDD505-2E9C-101B-9397-08002B2CF9AE}" pid="3" name="MSIP_Label_3a2fed65-62e7-46ea-af74-187e0c17143a_Enabled">
    <vt:lpwstr>true</vt:lpwstr>
  </property>
  <property fmtid="{D5CDD505-2E9C-101B-9397-08002B2CF9AE}" pid="4" name="MSIP_Label_3a2fed65-62e7-46ea-af74-187e0c17143a_SetDate">
    <vt:lpwstr>2021-09-21T18:39:25Z</vt:lpwstr>
  </property>
  <property fmtid="{D5CDD505-2E9C-101B-9397-08002B2CF9AE}" pid="5" name="MSIP_Label_3a2fed65-62e7-46ea-af74-187e0c17143a_Method">
    <vt:lpwstr>Privileged</vt:lpwstr>
  </property>
  <property fmtid="{D5CDD505-2E9C-101B-9397-08002B2CF9AE}" pid="6" name="MSIP_Label_3a2fed65-62e7-46ea-af74-187e0c17143a_Name">
    <vt:lpwstr>3a2fed65-62e7-46ea-af74-187e0c17143a</vt:lpwstr>
  </property>
  <property fmtid="{D5CDD505-2E9C-101B-9397-08002B2CF9AE}" pid="7" name="MSIP_Label_3a2fed65-62e7-46ea-af74-187e0c17143a_SiteId">
    <vt:lpwstr>d5fb7087-3777-42ad-966a-892ef47225d1</vt:lpwstr>
  </property>
  <property fmtid="{D5CDD505-2E9C-101B-9397-08002B2CF9AE}" pid="8" name="MSIP_Label_3a2fed65-62e7-46ea-af74-187e0c17143a_ActionId">
    <vt:lpwstr>d4a4792f-ec14-4cbb-b3ac-462a8cb187a8</vt:lpwstr>
  </property>
  <property fmtid="{D5CDD505-2E9C-101B-9397-08002B2CF9AE}" pid="9" name="MSIP_Label_3a2fed65-62e7-46ea-af74-187e0c17143a_ContentBits">
    <vt:lpwstr>0</vt:lpwstr>
  </property>
</Properties>
</file>