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04"/>
  <workbookPr defaultThemeVersion="166925"/>
  <xr:revisionPtr revIDLastSave="0" documentId="11_62B1267DD41348358E591641619E2E7417D471A7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Budget vs. Actuals" sheetId="1" r:id="rId1"/>
  </sheets>
  <calcPr calcId="0" refMode="R1C1" iterateCount="0" calcOnSave="0" concurrentCalc="0"/>
</workbook>
</file>

<file path=xl/calcChain.xml><?xml version="1.0" encoding="utf-8"?>
<calcChain xmlns="http://schemas.openxmlformats.org/spreadsheetml/2006/main">
  <c r="AW145" i="1" l="1"/>
  <c r="AV145" i="1"/>
  <c r="AU145" i="1"/>
  <c r="AT145" i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W144" i="1"/>
  <c r="AV144" i="1"/>
  <c r="AU144" i="1"/>
  <c r="AT144" i="1"/>
  <c r="AS144" i="1"/>
  <c r="AR144" i="1"/>
  <c r="AQ144" i="1"/>
  <c r="AP144" i="1"/>
  <c r="AO144" i="1"/>
  <c r="AN144" i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W143" i="1"/>
  <c r="AV143" i="1"/>
  <c r="AU143" i="1"/>
  <c r="AT143" i="1"/>
  <c r="AS143" i="1"/>
  <c r="AR143" i="1"/>
  <c r="AQ143" i="1"/>
  <c r="AP143" i="1"/>
  <c r="AO143" i="1"/>
  <c r="AN143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W142" i="1"/>
  <c r="AV142" i="1"/>
  <c r="AU142" i="1"/>
  <c r="AT142" i="1"/>
  <c r="AS142" i="1"/>
  <c r="AR142" i="1"/>
  <c r="AO142" i="1"/>
  <c r="AN142" i="1"/>
  <c r="AK142" i="1"/>
  <c r="AJ142" i="1"/>
  <c r="AG142" i="1"/>
  <c r="AF142" i="1"/>
  <c r="AD142" i="1"/>
  <c r="AC142" i="1"/>
  <c r="AB142" i="1"/>
  <c r="Y142" i="1"/>
  <c r="X142" i="1"/>
  <c r="U142" i="1"/>
  <c r="T142" i="1"/>
  <c r="Q142" i="1"/>
  <c r="P142" i="1"/>
  <c r="M142" i="1"/>
  <c r="L142" i="1"/>
  <c r="I142" i="1"/>
  <c r="H142" i="1"/>
  <c r="E142" i="1"/>
  <c r="D142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W140" i="1"/>
  <c r="AV140" i="1"/>
  <c r="AU140" i="1"/>
  <c r="AT140" i="1"/>
  <c r="AS140" i="1"/>
  <c r="AR140" i="1"/>
  <c r="AO140" i="1"/>
  <c r="AN140" i="1"/>
  <c r="AL140" i="1"/>
  <c r="AK140" i="1"/>
  <c r="AJ140" i="1"/>
  <c r="AH140" i="1"/>
  <c r="AG140" i="1"/>
  <c r="AF140" i="1"/>
  <c r="AD140" i="1"/>
  <c r="AC140" i="1"/>
  <c r="AB140" i="1"/>
  <c r="Z140" i="1"/>
  <c r="Y140" i="1"/>
  <c r="X140" i="1"/>
  <c r="V140" i="1"/>
  <c r="U140" i="1"/>
  <c r="T140" i="1"/>
  <c r="R140" i="1"/>
  <c r="Q140" i="1"/>
  <c r="P140" i="1"/>
  <c r="N140" i="1"/>
  <c r="M140" i="1"/>
  <c r="L140" i="1"/>
  <c r="J140" i="1"/>
  <c r="I140" i="1"/>
  <c r="H140" i="1"/>
  <c r="F140" i="1"/>
  <c r="E140" i="1"/>
  <c r="D140" i="1"/>
  <c r="B140" i="1"/>
  <c r="AW139" i="1"/>
  <c r="AV139" i="1"/>
  <c r="AU139" i="1"/>
  <c r="AT139" i="1"/>
  <c r="AS139" i="1"/>
  <c r="AR139" i="1"/>
  <c r="AQ139" i="1"/>
  <c r="AO139" i="1"/>
  <c r="AN139" i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W138" i="1"/>
  <c r="AV138" i="1"/>
  <c r="AU138" i="1"/>
  <c r="AT138" i="1"/>
  <c r="AS138" i="1"/>
  <c r="AR138" i="1"/>
  <c r="AQ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W137" i="1"/>
  <c r="AV137" i="1"/>
  <c r="AU137" i="1"/>
  <c r="AT137" i="1"/>
  <c r="AS137" i="1"/>
  <c r="AR137" i="1"/>
  <c r="AO137" i="1"/>
  <c r="AN137" i="1"/>
  <c r="AK137" i="1"/>
  <c r="AJ137" i="1"/>
  <c r="AG137" i="1"/>
  <c r="AF137" i="1"/>
  <c r="AC137" i="1"/>
  <c r="AB137" i="1"/>
  <c r="Y137" i="1"/>
  <c r="X137" i="1"/>
  <c r="U137" i="1"/>
  <c r="T137" i="1"/>
  <c r="Q137" i="1"/>
  <c r="P137" i="1"/>
  <c r="M137" i="1"/>
  <c r="L137" i="1"/>
  <c r="I137" i="1"/>
  <c r="H137" i="1"/>
  <c r="E137" i="1"/>
  <c r="D137" i="1"/>
  <c r="AW136" i="1"/>
  <c r="AV136" i="1"/>
  <c r="AU136" i="1"/>
  <c r="AT136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W135" i="1"/>
  <c r="AV135" i="1"/>
  <c r="AU135" i="1"/>
  <c r="AT135" i="1"/>
  <c r="AS135" i="1"/>
  <c r="AR135" i="1"/>
  <c r="AP135" i="1"/>
  <c r="AO135" i="1"/>
  <c r="AN135" i="1"/>
  <c r="AL135" i="1"/>
  <c r="AK135" i="1"/>
  <c r="AJ135" i="1"/>
  <c r="AH135" i="1"/>
  <c r="AG135" i="1"/>
  <c r="AF135" i="1"/>
  <c r="AD135" i="1"/>
  <c r="AC135" i="1"/>
  <c r="AB135" i="1"/>
  <c r="Z135" i="1"/>
  <c r="Y135" i="1"/>
  <c r="X135" i="1"/>
  <c r="V135" i="1"/>
  <c r="U135" i="1"/>
  <c r="T135" i="1"/>
  <c r="R135" i="1"/>
  <c r="Q135" i="1"/>
  <c r="P135" i="1"/>
  <c r="N135" i="1"/>
  <c r="M135" i="1"/>
  <c r="L135" i="1"/>
  <c r="J135" i="1"/>
  <c r="I135" i="1"/>
  <c r="H135" i="1"/>
  <c r="F135" i="1"/>
  <c r="E135" i="1"/>
  <c r="D135" i="1"/>
  <c r="B135" i="1"/>
  <c r="AW134" i="1"/>
  <c r="AV134" i="1"/>
  <c r="AU134" i="1"/>
  <c r="AT134" i="1"/>
  <c r="AS134" i="1"/>
  <c r="AR134" i="1"/>
  <c r="AQ134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W132" i="1"/>
  <c r="AV132" i="1"/>
  <c r="AU132" i="1"/>
  <c r="AT132" i="1"/>
  <c r="AS132" i="1"/>
  <c r="AR132" i="1"/>
  <c r="AO132" i="1"/>
  <c r="AN132" i="1"/>
  <c r="AK132" i="1"/>
  <c r="AJ132" i="1"/>
  <c r="AG132" i="1"/>
  <c r="AF132" i="1"/>
  <c r="AC132" i="1"/>
  <c r="AB132" i="1"/>
  <c r="Y132" i="1"/>
  <c r="X132" i="1"/>
  <c r="U132" i="1"/>
  <c r="T132" i="1"/>
  <c r="Q132" i="1"/>
  <c r="P132" i="1"/>
  <c r="M132" i="1"/>
  <c r="L132" i="1"/>
  <c r="I132" i="1"/>
  <c r="H132" i="1"/>
  <c r="E132" i="1"/>
  <c r="D132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W130" i="1"/>
  <c r="AV130" i="1"/>
  <c r="AU130" i="1"/>
  <c r="AT130" i="1"/>
  <c r="AS130" i="1"/>
  <c r="AR130" i="1"/>
  <c r="AP130" i="1"/>
  <c r="AO130" i="1"/>
  <c r="AN130" i="1"/>
  <c r="AL130" i="1"/>
  <c r="AK130" i="1"/>
  <c r="AJ130" i="1"/>
  <c r="AH130" i="1"/>
  <c r="AG130" i="1"/>
  <c r="AF130" i="1"/>
  <c r="AD130" i="1"/>
  <c r="AC130" i="1"/>
  <c r="AB130" i="1"/>
  <c r="Z130" i="1"/>
  <c r="Y130" i="1"/>
  <c r="X130" i="1"/>
  <c r="U130" i="1"/>
  <c r="T130" i="1"/>
  <c r="Q130" i="1"/>
  <c r="P130" i="1"/>
  <c r="M130" i="1"/>
  <c r="L130" i="1"/>
  <c r="I130" i="1"/>
  <c r="H130" i="1"/>
  <c r="E130" i="1"/>
  <c r="D130" i="1"/>
  <c r="AW129" i="1"/>
  <c r="AV129" i="1"/>
  <c r="AU129" i="1"/>
  <c r="AT129" i="1"/>
  <c r="AS129" i="1"/>
  <c r="AR129" i="1"/>
  <c r="AP129" i="1"/>
  <c r="AO129" i="1"/>
  <c r="AN129" i="1"/>
  <c r="AL129" i="1"/>
  <c r="AK129" i="1"/>
  <c r="AJ129" i="1"/>
  <c r="AH129" i="1"/>
  <c r="AG129" i="1"/>
  <c r="AF129" i="1"/>
  <c r="AD129" i="1"/>
  <c r="AC129" i="1"/>
  <c r="AB129" i="1"/>
  <c r="Z129" i="1"/>
  <c r="Y129" i="1"/>
  <c r="X129" i="1"/>
  <c r="U129" i="1"/>
  <c r="T129" i="1"/>
  <c r="Q129" i="1"/>
  <c r="P129" i="1"/>
  <c r="M129" i="1"/>
  <c r="L129" i="1"/>
  <c r="I129" i="1"/>
  <c r="H129" i="1"/>
  <c r="E129" i="1"/>
  <c r="D129" i="1"/>
  <c r="AW128" i="1"/>
  <c r="AV128" i="1"/>
  <c r="AU128" i="1"/>
  <c r="AT128" i="1"/>
  <c r="AS128" i="1"/>
  <c r="AR128" i="1"/>
  <c r="AP128" i="1"/>
  <c r="AO128" i="1"/>
  <c r="AN128" i="1"/>
  <c r="AL128" i="1"/>
  <c r="AK128" i="1"/>
  <c r="AJ128" i="1"/>
  <c r="AH128" i="1"/>
  <c r="AG128" i="1"/>
  <c r="AF128" i="1"/>
  <c r="AD128" i="1"/>
  <c r="AC128" i="1"/>
  <c r="AB128" i="1"/>
  <c r="Z128" i="1"/>
  <c r="Y128" i="1"/>
  <c r="X128" i="1"/>
  <c r="U128" i="1"/>
  <c r="T128" i="1"/>
  <c r="Q128" i="1"/>
  <c r="P128" i="1"/>
  <c r="M128" i="1"/>
  <c r="L128" i="1"/>
  <c r="I128" i="1"/>
  <c r="H128" i="1"/>
  <c r="E128" i="1"/>
  <c r="D128" i="1"/>
  <c r="AW127" i="1"/>
  <c r="AV127" i="1"/>
  <c r="AU127" i="1"/>
  <c r="AT127" i="1"/>
  <c r="AS127" i="1"/>
  <c r="AR127" i="1"/>
  <c r="AO127" i="1"/>
  <c r="AN127" i="1"/>
  <c r="AK127" i="1"/>
  <c r="AJ127" i="1"/>
  <c r="AG127" i="1"/>
  <c r="AF127" i="1"/>
  <c r="AC127" i="1"/>
  <c r="AB127" i="1"/>
  <c r="Y127" i="1"/>
  <c r="X127" i="1"/>
  <c r="U127" i="1"/>
  <c r="T127" i="1"/>
  <c r="Q127" i="1"/>
  <c r="P127" i="1"/>
  <c r="M127" i="1"/>
  <c r="L127" i="1"/>
  <c r="I127" i="1"/>
  <c r="H127" i="1"/>
  <c r="E127" i="1"/>
  <c r="D127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W125" i="1"/>
  <c r="AV125" i="1"/>
  <c r="AU125" i="1"/>
  <c r="AT125" i="1"/>
  <c r="AS125" i="1"/>
  <c r="AR125" i="1"/>
  <c r="AO125" i="1"/>
  <c r="AN125" i="1"/>
  <c r="AL125" i="1"/>
  <c r="AK125" i="1"/>
  <c r="AJ125" i="1"/>
  <c r="AH125" i="1"/>
  <c r="AG125" i="1"/>
  <c r="AF125" i="1"/>
  <c r="AD125" i="1"/>
  <c r="AC125" i="1"/>
  <c r="AB125" i="1"/>
  <c r="Z125" i="1"/>
  <c r="Y125" i="1"/>
  <c r="X125" i="1"/>
  <c r="V125" i="1"/>
  <c r="U125" i="1"/>
  <c r="T125" i="1"/>
  <c r="R125" i="1"/>
  <c r="Q125" i="1"/>
  <c r="P125" i="1"/>
  <c r="N125" i="1"/>
  <c r="M125" i="1"/>
  <c r="L125" i="1"/>
  <c r="J125" i="1"/>
  <c r="I125" i="1"/>
  <c r="H125" i="1"/>
  <c r="F125" i="1"/>
  <c r="E125" i="1"/>
  <c r="D125" i="1"/>
  <c r="B125" i="1"/>
  <c r="AW124" i="1"/>
  <c r="AV124" i="1"/>
  <c r="AU124" i="1"/>
  <c r="AT124" i="1"/>
  <c r="AS124" i="1"/>
  <c r="AR124" i="1"/>
  <c r="AQ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W123" i="1"/>
  <c r="AV123" i="1"/>
  <c r="AU123" i="1"/>
  <c r="AT123" i="1"/>
  <c r="AS123" i="1"/>
  <c r="AR123" i="1"/>
  <c r="AQ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W122" i="1"/>
  <c r="AV122" i="1"/>
  <c r="AU122" i="1"/>
  <c r="AT122" i="1"/>
  <c r="AS122" i="1"/>
  <c r="AR122" i="1"/>
  <c r="AO122" i="1"/>
  <c r="AN122" i="1"/>
  <c r="AK122" i="1"/>
  <c r="AJ122" i="1"/>
  <c r="AG122" i="1"/>
  <c r="AF122" i="1"/>
  <c r="AC122" i="1"/>
  <c r="AB122" i="1"/>
  <c r="Y122" i="1"/>
  <c r="X122" i="1"/>
  <c r="U122" i="1"/>
  <c r="T122" i="1"/>
  <c r="Q122" i="1"/>
  <c r="P122" i="1"/>
  <c r="M122" i="1"/>
  <c r="L122" i="1"/>
  <c r="I122" i="1"/>
  <c r="H122" i="1"/>
  <c r="E122" i="1"/>
  <c r="D122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W120" i="1"/>
  <c r="AV120" i="1"/>
  <c r="AU120" i="1"/>
  <c r="AT120" i="1"/>
  <c r="AS120" i="1"/>
  <c r="AR120" i="1"/>
  <c r="AP120" i="1"/>
  <c r="AO120" i="1"/>
  <c r="AN120" i="1"/>
  <c r="AL120" i="1"/>
  <c r="AK120" i="1"/>
  <c r="AJ120" i="1"/>
  <c r="AH120" i="1"/>
  <c r="AG120" i="1"/>
  <c r="AF120" i="1"/>
  <c r="AD120" i="1"/>
  <c r="AC120" i="1"/>
  <c r="AB120" i="1"/>
  <c r="Z120" i="1"/>
  <c r="Y120" i="1"/>
  <c r="X120" i="1"/>
  <c r="V120" i="1"/>
  <c r="U120" i="1"/>
  <c r="T120" i="1"/>
  <c r="Q120" i="1"/>
  <c r="P120" i="1"/>
  <c r="M120" i="1"/>
  <c r="L120" i="1"/>
  <c r="I120" i="1"/>
  <c r="H120" i="1"/>
  <c r="E120" i="1"/>
  <c r="D120" i="1"/>
  <c r="AW119" i="1"/>
  <c r="AV119" i="1"/>
  <c r="AU119" i="1"/>
  <c r="AT119" i="1"/>
  <c r="AS119" i="1"/>
  <c r="AR119" i="1"/>
  <c r="AQ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W118" i="1"/>
  <c r="AV118" i="1"/>
  <c r="AU118" i="1"/>
  <c r="AT118" i="1"/>
  <c r="AS118" i="1"/>
  <c r="AR118" i="1"/>
  <c r="AQ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W117" i="1"/>
  <c r="AV117" i="1"/>
  <c r="AU117" i="1"/>
  <c r="AT117" i="1"/>
  <c r="AS117" i="1"/>
  <c r="AR117" i="1"/>
  <c r="AO117" i="1"/>
  <c r="AN117" i="1"/>
  <c r="AK117" i="1"/>
  <c r="AJ117" i="1"/>
  <c r="AG117" i="1"/>
  <c r="AF117" i="1"/>
  <c r="AC117" i="1"/>
  <c r="AB117" i="1"/>
  <c r="Y117" i="1"/>
  <c r="X117" i="1"/>
  <c r="U117" i="1"/>
  <c r="T117" i="1"/>
  <c r="Q117" i="1"/>
  <c r="P117" i="1"/>
  <c r="M117" i="1"/>
  <c r="L117" i="1"/>
  <c r="I117" i="1"/>
  <c r="H117" i="1"/>
  <c r="E117" i="1"/>
  <c r="D117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W115" i="1"/>
  <c r="AV115" i="1"/>
  <c r="AU115" i="1"/>
  <c r="AT115" i="1"/>
  <c r="AS115" i="1"/>
  <c r="AR115" i="1"/>
  <c r="AO115" i="1"/>
  <c r="AN115" i="1"/>
  <c r="AL115" i="1"/>
  <c r="AK115" i="1"/>
  <c r="AJ115" i="1"/>
  <c r="AH115" i="1"/>
  <c r="AG115" i="1"/>
  <c r="AF115" i="1"/>
  <c r="AD115" i="1"/>
  <c r="AC115" i="1"/>
  <c r="AB115" i="1"/>
  <c r="Z115" i="1"/>
  <c r="Y115" i="1"/>
  <c r="X115" i="1"/>
  <c r="V115" i="1"/>
  <c r="U115" i="1"/>
  <c r="T115" i="1"/>
  <c r="Q115" i="1"/>
  <c r="P115" i="1"/>
  <c r="M115" i="1"/>
  <c r="L115" i="1"/>
  <c r="I115" i="1"/>
  <c r="H115" i="1"/>
  <c r="E115" i="1"/>
  <c r="D115" i="1"/>
  <c r="AW114" i="1"/>
  <c r="AV114" i="1"/>
  <c r="AU114" i="1"/>
  <c r="AT114" i="1"/>
  <c r="AS114" i="1"/>
  <c r="AR114" i="1"/>
  <c r="AQ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W113" i="1"/>
  <c r="AV113" i="1"/>
  <c r="AU113" i="1"/>
  <c r="AT113" i="1"/>
  <c r="AS113" i="1"/>
  <c r="AR113" i="1"/>
  <c r="AQ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W112" i="1"/>
  <c r="AV112" i="1"/>
  <c r="AU112" i="1"/>
  <c r="AT112" i="1"/>
  <c r="AS112" i="1"/>
  <c r="AR112" i="1"/>
  <c r="AO112" i="1"/>
  <c r="AN112" i="1"/>
  <c r="AK112" i="1"/>
  <c r="AJ112" i="1"/>
  <c r="AG112" i="1"/>
  <c r="AF112" i="1"/>
  <c r="AC112" i="1"/>
  <c r="AB112" i="1"/>
  <c r="Y112" i="1"/>
  <c r="X112" i="1"/>
  <c r="U112" i="1"/>
  <c r="T112" i="1"/>
  <c r="Q112" i="1"/>
  <c r="P112" i="1"/>
  <c r="M112" i="1"/>
  <c r="L112" i="1"/>
  <c r="I112" i="1"/>
  <c r="H112" i="1"/>
  <c r="E112" i="1"/>
  <c r="D112" i="1"/>
  <c r="AW111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W110" i="1"/>
  <c r="AV110" i="1"/>
  <c r="AU110" i="1"/>
  <c r="AT110" i="1"/>
  <c r="AS110" i="1"/>
  <c r="AR110" i="1"/>
  <c r="AP110" i="1"/>
  <c r="AO110" i="1"/>
  <c r="AN110" i="1"/>
  <c r="AL110" i="1"/>
  <c r="AK110" i="1"/>
  <c r="AJ110" i="1"/>
  <c r="AH110" i="1"/>
  <c r="AG110" i="1"/>
  <c r="AF110" i="1"/>
  <c r="AD110" i="1"/>
  <c r="AC110" i="1"/>
  <c r="AB110" i="1"/>
  <c r="Z110" i="1"/>
  <c r="Y110" i="1"/>
  <c r="X110" i="1"/>
  <c r="V110" i="1"/>
  <c r="U110" i="1"/>
  <c r="T110" i="1"/>
  <c r="R110" i="1"/>
  <c r="Q110" i="1"/>
  <c r="P110" i="1"/>
  <c r="N110" i="1"/>
  <c r="M110" i="1"/>
  <c r="L110" i="1"/>
  <c r="J110" i="1"/>
  <c r="I110" i="1"/>
  <c r="H110" i="1"/>
  <c r="F110" i="1"/>
  <c r="E110" i="1"/>
  <c r="D110" i="1"/>
  <c r="B110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W107" i="1"/>
  <c r="AV107" i="1"/>
  <c r="AU107" i="1"/>
  <c r="AT107" i="1"/>
  <c r="AS107" i="1"/>
  <c r="AR107" i="1"/>
  <c r="AO107" i="1"/>
  <c r="AN107" i="1"/>
  <c r="AK107" i="1"/>
  <c r="AJ107" i="1"/>
  <c r="AG107" i="1"/>
  <c r="AF107" i="1"/>
  <c r="AC107" i="1"/>
  <c r="AB107" i="1"/>
  <c r="Y107" i="1"/>
  <c r="X107" i="1"/>
  <c r="U107" i="1"/>
  <c r="T107" i="1"/>
  <c r="Q107" i="1"/>
  <c r="P107" i="1"/>
  <c r="M107" i="1"/>
  <c r="L107" i="1"/>
  <c r="I107" i="1"/>
  <c r="H107" i="1"/>
  <c r="E107" i="1"/>
  <c r="D107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W105" i="1"/>
  <c r="AV105" i="1"/>
  <c r="AU105" i="1"/>
  <c r="AT105" i="1"/>
  <c r="AS105" i="1"/>
  <c r="AR105" i="1"/>
  <c r="AO105" i="1"/>
  <c r="AN105" i="1"/>
  <c r="AL105" i="1"/>
  <c r="AK105" i="1"/>
  <c r="AJ105" i="1"/>
  <c r="AH105" i="1"/>
  <c r="AG105" i="1"/>
  <c r="AF105" i="1"/>
  <c r="AD105" i="1"/>
  <c r="AC105" i="1"/>
  <c r="AB105" i="1"/>
  <c r="Z105" i="1"/>
  <c r="Y105" i="1"/>
  <c r="X105" i="1"/>
  <c r="V105" i="1"/>
  <c r="U105" i="1"/>
  <c r="T105" i="1"/>
  <c r="R105" i="1"/>
  <c r="Q105" i="1"/>
  <c r="P105" i="1"/>
  <c r="N105" i="1"/>
  <c r="M105" i="1"/>
  <c r="L105" i="1"/>
  <c r="J105" i="1"/>
  <c r="I105" i="1"/>
  <c r="H105" i="1"/>
  <c r="F105" i="1"/>
  <c r="E105" i="1"/>
  <c r="D105" i="1"/>
  <c r="B105" i="1"/>
  <c r="AW104" i="1"/>
  <c r="AV104" i="1"/>
  <c r="AU104" i="1"/>
  <c r="AT104" i="1"/>
  <c r="AS104" i="1"/>
  <c r="AR104" i="1"/>
  <c r="AQ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W103" i="1"/>
  <c r="AV103" i="1"/>
  <c r="AU103" i="1"/>
  <c r="AT103" i="1"/>
  <c r="AS103" i="1"/>
  <c r="AR103" i="1"/>
  <c r="AQ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W102" i="1"/>
  <c r="AV102" i="1"/>
  <c r="AU102" i="1"/>
  <c r="AT102" i="1"/>
  <c r="AS102" i="1"/>
  <c r="AR102" i="1"/>
  <c r="AO102" i="1"/>
  <c r="AN102" i="1"/>
  <c r="AK102" i="1"/>
  <c r="AJ102" i="1"/>
  <c r="AG102" i="1"/>
  <c r="AF102" i="1"/>
  <c r="AC102" i="1"/>
  <c r="AB102" i="1"/>
  <c r="Y102" i="1"/>
  <c r="X102" i="1"/>
  <c r="U102" i="1"/>
  <c r="T102" i="1"/>
  <c r="Q102" i="1"/>
  <c r="P102" i="1"/>
  <c r="M102" i="1"/>
  <c r="L102" i="1"/>
  <c r="I102" i="1"/>
  <c r="H102" i="1"/>
  <c r="E102" i="1"/>
  <c r="D102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W100" i="1"/>
  <c r="AV100" i="1"/>
  <c r="AU100" i="1"/>
  <c r="AT100" i="1"/>
  <c r="AS100" i="1"/>
  <c r="AR100" i="1"/>
  <c r="AO100" i="1"/>
  <c r="AN100" i="1"/>
  <c r="AL100" i="1"/>
  <c r="AK100" i="1"/>
  <c r="AJ100" i="1"/>
  <c r="AH100" i="1"/>
  <c r="AG100" i="1"/>
  <c r="AF100" i="1"/>
  <c r="AD100" i="1"/>
  <c r="AC100" i="1"/>
  <c r="AB100" i="1"/>
  <c r="Z100" i="1"/>
  <c r="Y100" i="1"/>
  <c r="X100" i="1"/>
  <c r="V100" i="1"/>
  <c r="U100" i="1"/>
  <c r="T100" i="1"/>
  <c r="R100" i="1"/>
  <c r="Q100" i="1"/>
  <c r="P100" i="1"/>
  <c r="N100" i="1"/>
  <c r="M100" i="1"/>
  <c r="L100" i="1"/>
  <c r="J100" i="1"/>
  <c r="I100" i="1"/>
  <c r="H100" i="1"/>
  <c r="F100" i="1"/>
  <c r="E100" i="1"/>
  <c r="D100" i="1"/>
  <c r="B100" i="1"/>
  <c r="AW99" i="1"/>
  <c r="AV99" i="1"/>
  <c r="AU99" i="1"/>
  <c r="AT99" i="1"/>
  <c r="AS99" i="1"/>
  <c r="AR99" i="1"/>
  <c r="AQ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W98" i="1"/>
  <c r="AV98" i="1"/>
  <c r="AU98" i="1"/>
  <c r="AT98" i="1"/>
  <c r="AS98" i="1"/>
  <c r="AR98" i="1"/>
  <c r="AQ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W97" i="1"/>
  <c r="AV97" i="1"/>
  <c r="AU97" i="1"/>
  <c r="AT97" i="1"/>
  <c r="AS97" i="1"/>
  <c r="AR97" i="1"/>
  <c r="AO97" i="1"/>
  <c r="AN97" i="1"/>
  <c r="AK97" i="1"/>
  <c r="AJ97" i="1"/>
  <c r="AG97" i="1"/>
  <c r="AF97" i="1"/>
  <c r="AC97" i="1"/>
  <c r="AB97" i="1"/>
  <c r="Y97" i="1"/>
  <c r="X97" i="1"/>
  <c r="U97" i="1"/>
  <c r="T97" i="1"/>
  <c r="Q97" i="1"/>
  <c r="P97" i="1"/>
  <c r="M97" i="1"/>
  <c r="L97" i="1"/>
  <c r="I97" i="1"/>
  <c r="H97" i="1"/>
  <c r="E97" i="1"/>
  <c r="D97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W95" i="1"/>
  <c r="AV95" i="1"/>
  <c r="AU95" i="1"/>
  <c r="AT95" i="1"/>
  <c r="AS95" i="1"/>
  <c r="AR95" i="1"/>
  <c r="AO95" i="1"/>
  <c r="AN95" i="1"/>
  <c r="AL95" i="1"/>
  <c r="AK95" i="1"/>
  <c r="AJ95" i="1"/>
  <c r="AH95" i="1"/>
  <c r="AG95" i="1"/>
  <c r="AF95" i="1"/>
  <c r="AD95" i="1"/>
  <c r="AC95" i="1"/>
  <c r="AB95" i="1"/>
  <c r="Z95" i="1"/>
  <c r="Y95" i="1"/>
  <c r="X95" i="1"/>
  <c r="V95" i="1"/>
  <c r="U95" i="1"/>
  <c r="T95" i="1"/>
  <c r="R95" i="1"/>
  <c r="Q95" i="1"/>
  <c r="P95" i="1"/>
  <c r="M95" i="1"/>
  <c r="L95" i="1"/>
  <c r="I95" i="1"/>
  <c r="H95" i="1"/>
  <c r="E95" i="1"/>
  <c r="D95" i="1"/>
  <c r="AW94" i="1"/>
  <c r="AV94" i="1"/>
  <c r="AU94" i="1"/>
  <c r="AT94" i="1"/>
  <c r="AS94" i="1"/>
  <c r="AR94" i="1"/>
  <c r="AO94" i="1"/>
  <c r="AN94" i="1"/>
  <c r="AL94" i="1"/>
  <c r="AK94" i="1"/>
  <c r="AJ94" i="1"/>
  <c r="AH94" i="1"/>
  <c r="AG94" i="1"/>
  <c r="AF94" i="1"/>
  <c r="AD94" i="1"/>
  <c r="AC94" i="1"/>
  <c r="AB94" i="1"/>
  <c r="Z94" i="1"/>
  <c r="Y94" i="1"/>
  <c r="X94" i="1"/>
  <c r="V94" i="1"/>
  <c r="U94" i="1"/>
  <c r="T94" i="1"/>
  <c r="R94" i="1"/>
  <c r="Q94" i="1"/>
  <c r="P94" i="1"/>
  <c r="M94" i="1"/>
  <c r="L94" i="1"/>
  <c r="I94" i="1"/>
  <c r="H94" i="1"/>
  <c r="E94" i="1"/>
  <c r="D94" i="1"/>
  <c r="AW93" i="1"/>
  <c r="AV93" i="1"/>
  <c r="AU93" i="1"/>
  <c r="AT93" i="1"/>
  <c r="AS93" i="1"/>
  <c r="AR93" i="1"/>
  <c r="AO93" i="1"/>
  <c r="AN93" i="1"/>
  <c r="AL93" i="1"/>
  <c r="AK93" i="1"/>
  <c r="AJ93" i="1"/>
  <c r="AH93" i="1"/>
  <c r="AG93" i="1"/>
  <c r="AF93" i="1"/>
  <c r="AD93" i="1"/>
  <c r="AC93" i="1"/>
  <c r="AB93" i="1"/>
  <c r="Z93" i="1"/>
  <c r="Y93" i="1"/>
  <c r="X93" i="1"/>
  <c r="V93" i="1"/>
  <c r="U93" i="1"/>
  <c r="T93" i="1"/>
  <c r="R93" i="1"/>
  <c r="Q93" i="1"/>
  <c r="P93" i="1"/>
  <c r="M93" i="1"/>
  <c r="L93" i="1"/>
  <c r="I93" i="1"/>
  <c r="H93" i="1"/>
  <c r="E93" i="1"/>
  <c r="D93" i="1"/>
  <c r="AW92" i="1"/>
  <c r="AV92" i="1"/>
  <c r="AU92" i="1"/>
  <c r="AT92" i="1"/>
  <c r="AS92" i="1"/>
  <c r="AR92" i="1"/>
  <c r="AO92" i="1"/>
  <c r="AN92" i="1"/>
  <c r="AK92" i="1"/>
  <c r="AJ92" i="1"/>
  <c r="AG92" i="1"/>
  <c r="AF92" i="1"/>
  <c r="AC92" i="1"/>
  <c r="AB92" i="1"/>
  <c r="Y92" i="1"/>
  <c r="X92" i="1"/>
  <c r="U92" i="1"/>
  <c r="T92" i="1"/>
  <c r="Q92" i="1"/>
  <c r="P92" i="1"/>
  <c r="M92" i="1"/>
  <c r="L92" i="1"/>
  <c r="I92" i="1"/>
  <c r="H92" i="1"/>
  <c r="E92" i="1"/>
  <c r="D92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W90" i="1"/>
  <c r="AV90" i="1"/>
  <c r="AU90" i="1"/>
  <c r="AT90" i="1"/>
  <c r="AS90" i="1"/>
  <c r="AR90" i="1"/>
  <c r="AQ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W89" i="1"/>
  <c r="AV89" i="1"/>
  <c r="AU89" i="1"/>
  <c r="AT89" i="1"/>
  <c r="AS89" i="1"/>
  <c r="AR89" i="1"/>
  <c r="AQ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W88" i="1"/>
  <c r="AV88" i="1"/>
  <c r="AU88" i="1"/>
  <c r="AT88" i="1"/>
  <c r="AS88" i="1"/>
  <c r="AR88" i="1"/>
  <c r="AO88" i="1"/>
  <c r="AN88" i="1"/>
  <c r="AK88" i="1"/>
  <c r="AJ88" i="1"/>
  <c r="AG88" i="1"/>
  <c r="AF88" i="1"/>
  <c r="AC88" i="1"/>
  <c r="AB88" i="1"/>
  <c r="Y88" i="1"/>
  <c r="X88" i="1"/>
  <c r="U88" i="1"/>
  <c r="T88" i="1"/>
  <c r="Q88" i="1"/>
  <c r="P88" i="1"/>
  <c r="M88" i="1"/>
  <c r="L88" i="1"/>
  <c r="I88" i="1"/>
  <c r="H88" i="1"/>
  <c r="E88" i="1"/>
  <c r="D88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W86" i="1"/>
  <c r="AV86" i="1"/>
  <c r="AU86" i="1"/>
  <c r="AT86" i="1"/>
  <c r="AS86" i="1"/>
  <c r="AR86" i="1"/>
  <c r="AP86" i="1"/>
  <c r="AO86" i="1"/>
  <c r="AN86" i="1"/>
  <c r="AL86" i="1"/>
  <c r="AK86" i="1"/>
  <c r="AJ86" i="1"/>
  <c r="AH86" i="1"/>
  <c r="AG86" i="1"/>
  <c r="AF86" i="1"/>
  <c r="AD86" i="1"/>
  <c r="AC86" i="1"/>
  <c r="AB86" i="1"/>
  <c r="Z86" i="1"/>
  <c r="Y86" i="1"/>
  <c r="X86" i="1"/>
  <c r="V86" i="1"/>
  <c r="U86" i="1"/>
  <c r="T86" i="1"/>
  <c r="R86" i="1"/>
  <c r="Q86" i="1"/>
  <c r="P86" i="1"/>
  <c r="N86" i="1"/>
  <c r="M86" i="1"/>
  <c r="L86" i="1"/>
  <c r="J86" i="1"/>
  <c r="I86" i="1"/>
  <c r="H86" i="1"/>
  <c r="F86" i="1"/>
  <c r="E86" i="1"/>
  <c r="D86" i="1"/>
  <c r="B86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W83" i="1"/>
  <c r="AV83" i="1"/>
  <c r="AU83" i="1"/>
  <c r="AT83" i="1"/>
  <c r="AS83" i="1"/>
  <c r="AR83" i="1"/>
  <c r="AO83" i="1"/>
  <c r="AN83" i="1"/>
  <c r="AK83" i="1"/>
  <c r="AJ83" i="1"/>
  <c r="AG83" i="1"/>
  <c r="AF83" i="1"/>
  <c r="AC83" i="1"/>
  <c r="AB83" i="1"/>
  <c r="Y83" i="1"/>
  <c r="X83" i="1"/>
  <c r="U83" i="1"/>
  <c r="T83" i="1"/>
  <c r="Q83" i="1"/>
  <c r="P83" i="1"/>
  <c r="M83" i="1"/>
  <c r="L83" i="1"/>
  <c r="I83" i="1"/>
  <c r="H83" i="1"/>
  <c r="E83" i="1"/>
  <c r="D83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W81" i="1"/>
  <c r="AV81" i="1"/>
  <c r="AU81" i="1"/>
  <c r="AT81" i="1"/>
  <c r="AS81" i="1"/>
  <c r="AR81" i="1"/>
  <c r="AO81" i="1"/>
  <c r="AN81" i="1"/>
  <c r="AL81" i="1"/>
  <c r="AK81" i="1"/>
  <c r="AJ81" i="1"/>
  <c r="AH81" i="1"/>
  <c r="AG81" i="1"/>
  <c r="AF81" i="1"/>
  <c r="AD81" i="1"/>
  <c r="AC81" i="1"/>
  <c r="AB81" i="1"/>
  <c r="Z81" i="1"/>
  <c r="Y81" i="1"/>
  <c r="X81" i="1"/>
  <c r="V81" i="1"/>
  <c r="U81" i="1"/>
  <c r="T81" i="1"/>
  <c r="R81" i="1"/>
  <c r="Q81" i="1"/>
  <c r="P81" i="1"/>
  <c r="N81" i="1"/>
  <c r="M81" i="1"/>
  <c r="L81" i="1"/>
  <c r="I81" i="1"/>
  <c r="H81" i="1"/>
  <c r="E81" i="1"/>
  <c r="D81" i="1"/>
  <c r="AW80" i="1"/>
  <c r="AV80" i="1"/>
  <c r="AU80" i="1"/>
  <c r="AT80" i="1"/>
  <c r="AS80" i="1"/>
  <c r="AR80" i="1"/>
  <c r="AQ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W79" i="1"/>
  <c r="AV79" i="1"/>
  <c r="AU79" i="1"/>
  <c r="AT79" i="1"/>
  <c r="AS79" i="1"/>
  <c r="AR79" i="1"/>
  <c r="AQ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W78" i="1"/>
  <c r="AV78" i="1"/>
  <c r="AU78" i="1"/>
  <c r="AT78" i="1"/>
  <c r="AS78" i="1"/>
  <c r="AR78" i="1"/>
  <c r="AO78" i="1"/>
  <c r="AN78" i="1"/>
  <c r="AK78" i="1"/>
  <c r="AJ78" i="1"/>
  <c r="AG78" i="1"/>
  <c r="AF78" i="1"/>
  <c r="AC78" i="1"/>
  <c r="AB78" i="1"/>
  <c r="Y78" i="1"/>
  <c r="X78" i="1"/>
  <c r="U78" i="1"/>
  <c r="T78" i="1"/>
  <c r="Q78" i="1"/>
  <c r="P78" i="1"/>
  <c r="M78" i="1"/>
  <c r="L78" i="1"/>
  <c r="I78" i="1"/>
  <c r="H78" i="1"/>
  <c r="E78" i="1"/>
  <c r="D78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W76" i="1"/>
  <c r="AV76" i="1"/>
  <c r="AU76" i="1"/>
  <c r="AT76" i="1"/>
  <c r="AS76" i="1"/>
  <c r="AR76" i="1"/>
  <c r="AP76" i="1"/>
  <c r="AO76" i="1"/>
  <c r="AN76" i="1"/>
  <c r="AL76" i="1"/>
  <c r="AK76" i="1"/>
  <c r="AJ76" i="1"/>
  <c r="AH76" i="1"/>
  <c r="AG76" i="1"/>
  <c r="AF76" i="1"/>
  <c r="AD76" i="1"/>
  <c r="AC76" i="1"/>
  <c r="AB76" i="1"/>
  <c r="Z76" i="1"/>
  <c r="Y76" i="1"/>
  <c r="X76" i="1"/>
  <c r="V76" i="1"/>
  <c r="U76" i="1"/>
  <c r="T76" i="1"/>
  <c r="R76" i="1"/>
  <c r="Q76" i="1"/>
  <c r="P76" i="1"/>
  <c r="N76" i="1"/>
  <c r="M76" i="1"/>
  <c r="L76" i="1"/>
  <c r="J76" i="1"/>
  <c r="I76" i="1"/>
  <c r="H76" i="1"/>
  <c r="F76" i="1"/>
  <c r="E76" i="1"/>
  <c r="D76" i="1"/>
  <c r="B76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W73" i="1"/>
  <c r="AV73" i="1"/>
  <c r="AU73" i="1"/>
  <c r="AT73" i="1"/>
  <c r="AS73" i="1"/>
  <c r="AR73" i="1"/>
  <c r="AO73" i="1"/>
  <c r="AN73" i="1"/>
  <c r="AK73" i="1"/>
  <c r="AJ73" i="1"/>
  <c r="AG73" i="1"/>
  <c r="AF73" i="1"/>
  <c r="AC73" i="1"/>
  <c r="AB73" i="1"/>
  <c r="Y73" i="1"/>
  <c r="X73" i="1"/>
  <c r="U73" i="1"/>
  <c r="T73" i="1"/>
  <c r="Q73" i="1"/>
  <c r="P73" i="1"/>
  <c r="M73" i="1"/>
  <c r="L73" i="1"/>
  <c r="I73" i="1"/>
  <c r="H73" i="1"/>
  <c r="E73" i="1"/>
  <c r="D73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W71" i="1"/>
  <c r="AV71" i="1"/>
  <c r="AU71" i="1"/>
  <c r="AT71" i="1"/>
  <c r="AS71" i="1"/>
  <c r="AR71" i="1"/>
  <c r="AP71" i="1"/>
  <c r="AO71" i="1"/>
  <c r="AN71" i="1"/>
  <c r="AL71" i="1"/>
  <c r="AK71" i="1"/>
  <c r="AJ71" i="1"/>
  <c r="AH71" i="1"/>
  <c r="AG71" i="1"/>
  <c r="AF71" i="1"/>
  <c r="AD71" i="1"/>
  <c r="AC71" i="1"/>
  <c r="AB71" i="1"/>
  <c r="Z71" i="1"/>
  <c r="Y71" i="1"/>
  <c r="X71" i="1"/>
  <c r="V71" i="1"/>
  <c r="U71" i="1"/>
  <c r="T71" i="1"/>
  <c r="R71" i="1"/>
  <c r="Q71" i="1"/>
  <c r="P71" i="1"/>
  <c r="N71" i="1"/>
  <c r="M71" i="1"/>
  <c r="L71" i="1"/>
  <c r="J71" i="1"/>
  <c r="I71" i="1"/>
  <c r="H71" i="1"/>
  <c r="F71" i="1"/>
  <c r="E71" i="1"/>
  <c r="D71" i="1"/>
  <c r="B71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W68" i="1"/>
  <c r="AV68" i="1"/>
  <c r="AU68" i="1"/>
  <c r="AT68" i="1"/>
  <c r="AS68" i="1"/>
  <c r="AR68" i="1"/>
  <c r="AO68" i="1"/>
  <c r="AN68" i="1"/>
  <c r="AK68" i="1"/>
  <c r="AJ68" i="1"/>
  <c r="AG68" i="1"/>
  <c r="AF68" i="1"/>
  <c r="AC68" i="1"/>
  <c r="AB68" i="1"/>
  <c r="Y68" i="1"/>
  <c r="X68" i="1"/>
  <c r="U68" i="1"/>
  <c r="T68" i="1"/>
  <c r="Q68" i="1"/>
  <c r="P68" i="1"/>
  <c r="M68" i="1"/>
  <c r="L68" i="1"/>
  <c r="I68" i="1"/>
  <c r="H68" i="1"/>
  <c r="E68" i="1"/>
  <c r="D68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W66" i="1"/>
  <c r="AV66" i="1"/>
  <c r="AU66" i="1"/>
  <c r="AT66" i="1"/>
  <c r="AS66" i="1"/>
  <c r="AR66" i="1"/>
  <c r="AP66" i="1"/>
  <c r="AO66" i="1"/>
  <c r="AN66" i="1"/>
  <c r="AL66" i="1"/>
  <c r="AK66" i="1"/>
  <c r="AJ66" i="1"/>
  <c r="AH66" i="1"/>
  <c r="AG66" i="1"/>
  <c r="AF66" i="1"/>
  <c r="AD66" i="1"/>
  <c r="AC66" i="1"/>
  <c r="AB66" i="1"/>
  <c r="Z66" i="1"/>
  <c r="Y66" i="1"/>
  <c r="X66" i="1"/>
  <c r="V66" i="1"/>
  <c r="U66" i="1"/>
  <c r="T66" i="1"/>
  <c r="R66" i="1"/>
  <c r="Q66" i="1"/>
  <c r="P66" i="1"/>
  <c r="N66" i="1"/>
  <c r="M66" i="1"/>
  <c r="L66" i="1"/>
  <c r="J66" i="1"/>
  <c r="I66" i="1"/>
  <c r="H66" i="1"/>
  <c r="F66" i="1"/>
  <c r="E66" i="1"/>
  <c r="D66" i="1"/>
  <c r="B66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W63" i="1"/>
  <c r="AV63" i="1"/>
  <c r="AU63" i="1"/>
  <c r="AT63" i="1"/>
  <c r="AS63" i="1"/>
  <c r="AR63" i="1"/>
  <c r="AO63" i="1"/>
  <c r="AN63" i="1"/>
  <c r="AK63" i="1"/>
  <c r="AJ63" i="1"/>
  <c r="AG63" i="1"/>
  <c r="AF63" i="1"/>
  <c r="AC63" i="1"/>
  <c r="AB63" i="1"/>
  <c r="Y63" i="1"/>
  <c r="X63" i="1"/>
  <c r="U63" i="1"/>
  <c r="T63" i="1"/>
  <c r="Q63" i="1"/>
  <c r="P63" i="1"/>
  <c r="M63" i="1"/>
  <c r="L63" i="1"/>
  <c r="I63" i="1"/>
  <c r="H63" i="1"/>
  <c r="E63" i="1"/>
  <c r="D63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W61" i="1"/>
  <c r="AV61" i="1"/>
  <c r="AU61" i="1"/>
  <c r="AT61" i="1"/>
  <c r="AS61" i="1"/>
  <c r="AR61" i="1"/>
  <c r="AO61" i="1"/>
  <c r="AN61" i="1"/>
  <c r="AL61" i="1"/>
  <c r="AK61" i="1"/>
  <c r="AJ61" i="1"/>
  <c r="AG61" i="1"/>
  <c r="AF61" i="1"/>
  <c r="AC61" i="1"/>
  <c r="AB61" i="1"/>
  <c r="Y61" i="1"/>
  <c r="X61" i="1"/>
  <c r="U61" i="1"/>
  <c r="T61" i="1"/>
  <c r="Q61" i="1"/>
  <c r="P61" i="1"/>
  <c r="M61" i="1"/>
  <c r="L61" i="1"/>
  <c r="I61" i="1"/>
  <c r="H61" i="1"/>
  <c r="E61" i="1"/>
  <c r="D61" i="1"/>
  <c r="AW60" i="1"/>
  <c r="AV60" i="1"/>
  <c r="AU60" i="1"/>
  <c r="AT60" i="1"/>
  <c r="AS60" i="1"/>
  <c r="AR60" i="1"/>
  <c r="AO60" i="1"/>
  <c r="AN60" i="1"/>
  <c r="AL60" i="1"/>
  <c r="AK60" i="1"/>
  <c r="AJ60" i="1"/>
  <c r="AG60" i="1"/>
  <c r="AF60" i="1"/>
  <c r="AC60" i="1"/>
  <c r="AB60" i="1"/>
  <c r="Y60" i="1"/>
  <c r="X60" i="1"/>
  <c r="U60" i="1"/>
  <c r="T60" i="1"/>
  <c r="Q60" i="1"/>
  <c r="P60" i="1"/>
  <c r="M60" i="1"/>
  <c r="L60" i="1"/>
  <c r="I60" i="1"/>
  <c r="H60" i="1"/>
  <c r="E60" i="1"/>
  <c r="D60" i="1"/>
  <c r="AW59" i="1"/>
  <c r="AV59" i="1"/>
  <c r="AU59" i="1"/>
  <c r="AT59" i="1"/>
  <c r="AS59" i="1"/>
  <c r="AR59" i="1"/>
  <c r="AO59" i="1"/>
  <c r="AN59" i="1"/>
  <c r="AL59" i="1"/>
  <c r="AK59" i="1"/>
  <c r="AJ59" i="1"/>
  <c r="AG59" i="1"/>
  <c r="AF59" i="1"/>
  <c r="AC59" i="1"/>
  <c r="AB59" i="1"/>
  <c r="Y59" i="1"/>
  <c r="X59" i="1"/>
  <c r="U59" i="1"/>
  <c r="T59" i="1"/>
  <c r="Q59" i="1"/>
  <c r="P59" i="1"/>
  <c r="M59" i="1"/>
  <c r="L59" i="1"/>
  <c r="I59" i="1"/>
  <c r="H59" i="1"/>
  <c r="E59" i="1"/>
  <c r="D59" i="1"/>
  <c r="AW58" i="1"/>
  <c r="AV58" i="1"/>
  <c r="AU58" i="1"/>
  <c r="AT58" i="1"/>
  <c r="AS58" i="1"/>
  <c r="AR58" i="1"/>
  <c r="AO58" i="1"/>
  <c r="AN58" i="1"/>
  <c r="AK58" i="1"/>
  <c r="AJ58" i="1"/>
  <c r="AG58" i="1"/>
  <c r="AF58" i="1"/>
  <c r="AC58" i="1"/>
  <c r="AB58" i="1"/>
  <c r="Y58" i="1"/>
  <c r="X58" i="1"/>
  <c r="U58" i="1"/>
  <c r="T58" i="1"/>
  <c r="Q58" i="1"/>
  <c r="P58" i="1"/>
  <c r="M58" i="1"/>
  <c r="L58" i="1"/>
  <c r="I58" i="1"/>
  <c r="H58" i="1"/>
  <c r="E58" i="1"/>
  <c r="D58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W56" i="1"/>
  <c r="AV56" i="1"/>
  <c r="AU56" i="1"/>
  <c r="AT56" i="1"/>
  <c r="AS56" i="1"/>
  <c r="AR56" i="1"/>
  <c r="AO56" i="1"/>
  <c r="AN56" i="1"/>
  <c r="AK56" i="1"/>
  <c r="AJ56" i="1"/>
  <c r="AG56" i="1"/>
  <c r="AF56" i="1"/>
  <c r="AD56" i="1"/>
  <c r="AC56" i="1"/>
  <c r="AB56" i="1"/>
  <c r="Z56" i="1"/>
  <c r="Y56" i="1"/>
  <c r="X56" i="1"/>
  <c r="V56" i="1"/>
  <c r="U56" i="1"/>
  <c r="T56" i="1"/>
  <c r="R56" i="1"/>
  <c r="Q56" i="1"/>
  <c r="P56" i="1"/>
  <c r="N56" i="1"/>
  <c r="M56" i="1"/>
  <c r="L56" i="1"/>
  <c r="J56" i="1"/>
  <c r="I56" i="1"/>
  <c r="H56" i="1"/>
  <c r="F56" i="1"/>
  <c r="E56" i="1"/>
  <c r="D56" i="1"/>
  <c r="B56" i="1"/>
  <c r="AW55" i="1"/>
  <c r="AV55" i="1"/>
  <c r="AU55" i="1"/>
  <c r="AT55" i="1"/>
  <c r="AS55" i="1"/>
  <c r="AR55" i="1"/>
  <c r="AO55" i="1"/>
  <c r="AN55" i="1"/>
  <c r="AK55" i="1"/>
  <c r="AJ55" i="1"/>
  <c r="AG55" i="1"/>
  <c r="AF55" i="1"/>
  <c r="AC55" i="1"/>
  <c r="AB55" i="1"/>
  <c r="Y55" i="1"/>
  <c r="X55" i="1"/>
  <c r="U55" i="1"/>
  <c r="T55" i="1"/>
  <c r="Q55" i="1"/>
  <c r="P55" i="1"/>
  <c r="M55" i="1"/>
  <c r="L55" i="1"/>
  <c r="I55" i="1"/>
  <c r="H55" i="1"/>
  <c r="E55" i="1"/>
  <c r="D55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W53" i="1"/>
  <c r="AV53" i="1"/>
  <c r="AU53" i="1"/>
  <c r="AT53" i="1"/>
  <c r="AS53" i="1"/>
  <c r="AR53" i="1"/>
  <c r="AP53" i="1"/>
  <c r="AO53" i="1"/>
  <c r="AN53" i="1"/>
  <c r="AL53" i="1"/>
  <c r="AK53" i="1"/>
  <c r="AJ53" i="1"/>
  <c r="AH53" i="1"/>
  <c r="AG53" i="1"/>
  <c r="AF53" i="1"/>
  <c r="AD53" i="1"/>
  <c r="AC53" i="1"/>
  <c r="AB53" i="1"/>
  <c r="Z53" i="1"/>
  <c r="Y53" i="1"/>
  <c r="X53" i="1"/>
  <c r="V53" i="1"/>
  <c r="U53" i="1"/>
  <c r="T53" i="1"/>
  <c r="R53" i="1"/>
  <c r="Q53" i="1"/>
  <c r="P53" i="1"/>
  <c r="N53" i="1"/>
  <c r="M53" i="1"/>
  <c r="L53" i="1"/>
  <c r="J53" i="1"/>
  <c r="I53" i="1"/>
  <c r="H53" i="1"/>
  <c r="F53" i="1"/>
  <c r="E53" i="1"/>
  <c r="D53" i="1"/>
  <c r="B53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W50" i="1"/>
  <c r="AV50" i="1"/>
  <c r="AU50" i="1"/>
  <c r="AT50" i="1"/>
  <c r="AS50" i="1"/>
  <c r="AR50" i="1"/>
  <c r="AO50" i="1"/>
  <c r="AN50" i="1"/>
  <c r="AK50" i="1"/>
  <c r="AJ50" i="1"/>
  <c r="AG50" i="1"/>
  <c r="AF50" i="1"/>
  <c r="AC50" i="1"/>
  <c r="AB50" i="1"/>
  <c r="Y50" i="1"/>
  <c r="X50" i="1"/>
  <c r="U50" i="1"/>
  <c r="T50" i="1"/>
  <c r="Q50" i="1"/>
  <c r="P50" i="1"/>
  <c r="M50" i="1"/>
  <c r="L50" i="1"/>
  <c r="I50" i="1"/>
  <c r="H50" i="1"/>
  <c r="E50" i="1"/>
  <c r="D50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W48" i="1"/>
  <c r="AV48" i="1"/>
  <c r="AU48" i="1"/>
  <c r="AT48" i="1"/>
  <c r="AS48" i="1"/>
  <c r="AR48" i="1"/>
  <c r="AP48" i="1"/>
  <c r="AO48" i="1"/>
  <c r="AN48" i="1"/>
  <c r="AL48" i="1"/>
  <c r="AK48" i="1"/>
  <c r="AJ48" i="1"/>
  <c r="AH48" i="1"/>
  <c r="AG48" i="1"/>
  <c r="AF48" i="1"/>
  <c r="AD48" i="1"/>
  <c r="AC48" i="1"/>
  <c r="AB48" i="1"/>
  <c r="Z48" i="1"/>
  <c r="Y48" i="1"/>
  <c r="X48" i="1"/>
  <c r="V48" i="1"/>
  <c r="U48" i="1"/>
  <c r="T48" i="1"/>
  <c r="R48" i="1"/>
  <c r="Q48" i="1"/>
  <c r="P48" i="1"/>
  <c r="N48" i="1"/>
  <c r="M48" i="1"/>
  <c r="L48" i="1"/>
  <c r="J48" i="1"/>
  <c r="I48" i="1"/>
  <c r="H48" i="1"/>
  <c r="F48" i="1"/>
  <c r="E48" i="1"/>
  <c r="D48" i="1"/>
  <c r="B48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W45" i="1"/>
  <c r="AV45" i="1"/>
  <c r="AU45" i="1"/>
  <c r="AT45" i="1"/>
  <c r="AS45" i="1"/>
  <c r="AR45" i="1"/>
  <c r="AO45" i="1"/>
  <c r="AN45" i="1"/>
  <c r="AK45" i="1"/>
  <c r="AJ45" i="1"/>
  <c r="AG45" i="1"/>
  <c r="AF45" i="1"/>
  <c r="AC45" i="1"/>
  <c r="AB45" i="1"/>
  <c r="Y45" i="1"/>
  <c r="X45" i="1"/>
  <c r="U45" i="1"/>
  <c r="T45" i="1"/>
  <c r="Q45" i="1"/>
  <c r="P45" i="1"/>
  <c r="M45" i="1"/>
  <c r="L45" i="1"/>
  <c r="I45" i="1"/>
  <c r="H45" i="1"/>
  <c r="E45" i="1"/>
  <c r="D45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W43" i="1"/>
  <c r="AV43" i="1"/>
  <c r="AU43" i="1"/>
  <c r="AT43" i="1"/>
  <c r="AS43" i="1"/>
  <c r="AR43" i="1"/>
  <c r="AP43" i="1"/>
  <c r="AO43" i="1"/>
  <c r="AN43" i="1"/>
  <c r="AL43" i="1"/>
  <c r="AK43" i="1"/>
  <c r="AJ43" i="1"/>
  <c r="AH43" i="1"/>
  <c r="AG43" i="1"/>
  <c r="AF43" i="1"/>
  <c r="AD43" i="1"/>
  <c r="AC43" i="1"/>
  <c r="AB43" i="1"/>
  <c r="Z43" i="1"/>
  <c r="Y43" i="1"/>
  <c r="X43" i="1"/>
  <c r="V43" i="1"/>
  <c r="U43" i="1"/>
  <c r="T43" i="1"/>
  <c r="R43" i="1"/>
  <c r="Q43" i="1"/>
  <c r="P43" i="1"/>
  <c r="N43" i="1"/>
  <c r="M43" i="1"/>
  <c r="L43" i="1"/>
  <c r="J43" i="1"/>
  <c r="I43" i="1"/>
  <c r="H43" i="1"/>
  <c r="F43" i="1"/>
  <c r="E43" i="1"/>
  <c r="D43" i="1"/>
  <c r="B43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W40" i="1"/>
  <c r="AV40" i="1"/>
  <c r="AU40" i="1"/>
  <c r="AT40" i="1"/>
  <c r="AS40" i="1"/>
  <c r="AR40" i="1"/>
  <c r="AO40" i="1"/>
  <c r="AN40" i="1"/>
  <c r="AK40" i="1"/>
  <c r="AJ40" i="1"/>
  <c r="AG40" i="1"/>
  <c r="AF40" i="1"/>
  <c r="AC40" i="1"/>
  <c r="AB40" i="1"/>
  <c r="Y40" i="1"/>
  <c r="X40" i="1"/>
  <c r="U40" i="1"/>
  <c r="T40" i="1"/>
  <c r="Q40" i="1"/>
  <c r="P40" i="1"/>
  <c r="M40" i="1"/>
  <c r="L40" i="1"/>
  <c r="I40" i="1"/>
  <c r="H40" i="1"/>
  <c r="E40" i="1"/>
  <c r="D40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W38" i="1"/>
  <c r="AV38" i="1"/>
  <c r="AU38" i="1"/>
  <c r="AT38" i="1"/>
  <c r="AS38" i="1"/>
  <c r="AR38" i="1"/>
  <c r="AP38" i="1"/>
  <c r="AO38" i="1"/>
  <c r="AN38" i="1"/>
  <c r="AL38" i="1"/>
  <c r="AK38" i="1"/>
  <c r="AJ38" i="1"/>
  <c r="AH38" i="1"/>
  <c r="AG38" i="1"/>
  <c r="AF38" i="1"/>
  <c r="AD38" i="1"/>
  <c r="AC38" i="1"/>
  <c r="AB38" i="1"/>
  <c r="Z38" i="1"/>
  <c r="Y38" i="1"/>
  <c r="X38" i="1"/>
  <c r="V38" i="1"/>
  <c r="U38" i="1"/>
  <c r="T38" i="1"/>
  <c r="R38" i="1"/>
  <c r="Q38" i="1"/>
  <c r="P38" i="1"/>
  <c r="N38" i="1"/>
  <c r="M38" i="1"/>
  <c r="L38" i="1"/>
  <c r="J38" i="1"/>
  <c r="I38" i="1"/>
  <c r="H38" i="1"/>
  <c r="F38" i="1"/>
  <c r="E38" i="1"/>
  <c r="D38" i="1"/>
  <c r="B38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W35" i="1"/>
  <c r="AV35" i="1"/>
  <c r="AU35" i="1"/>
  <c r="AT35" i="1"/>
  <c r="AS35" i="1"/>
  <c r="AR35" i="1"/>
  <c r="AO35" i="1"/>
  <c r="AN35" i="1"/>
  <c r="AK35" i="1"/>
  <c r="AJ35" i="1"/>
  <c r="AG35" i="1"/>
  <c r="AF35" i="1"/>
  <c r="AC35" i="1"/>
  <c r="AB35" i="1"/>
  <c r="Y35" i="1"/>
  <c r="X35" i="1"/>
  <c r="U35" i="1"/>
  <c r="T35" i="1"/>
  <c r="Q35" i="1"/>
  <c r="P35" i="1"/>
  <c r="M35" i="1"/>
  <c r="L35" i="1"/>
  <c r="I35" i="1"/>
  <c r="H35" i="1"/>
  <c r="E35" i="1"/>
  <c r="D35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W33" i="1"/>
  <c r="AV33" i="1"/>
  <c r="AU33" i="1"/>
  <c r="AT33" i="1"/>
  <c r="AS33" i="1"/>
  <c r="AR33" i="1"/>
  <c r="AP33" i="1"/>
  <c r="AO33" i="1"/>
  <c r="AN33" i="1"/>
  <c r="AL33" i="1"/>
  <c r="AK33" i="1"/>
  <c r="AJ33" i="1"/>
  <c r="AH33" i="1"/>
  <c r="AG33" i="1"/>
  <c r="AF33" i="1"/>
  <c r="AD33" i="1"/>
  <c r="AC33" i="1"/>
  <c r="AB33" i="1"/>
  <c r="Z33" i="1"/>
  <c r="Y33" i="1"/>
  <c r="X33" i="1"/>
  <c r="V33" i="1"/>
  <c r="U33" i="1"/>
  <c r="T33" i="1"/>
  <c r="R33" i="1"/>
  <c r="Q33" i="1"/>
  <c r="P33" i="1"/>
  <c r="N33" i="1"/>
  <c r="M33" i="1"/>
  <c r="L33" i="1"/>
  <c r="J33" i="1"/>
  <c r="I33" i="1"/>
  <c r="H33" i="1"/>
  <c r="F33" i="1"/>
  <c r="E33" i="1"/>
  <c r="D33" i="1"/>
  <c r="B33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W30" i="1"/>
  <c r="AV30" i="1"/>
  <c r="AU30" i="1"/>
  <c r="AT30" i="1"/>
  <c r="AS30" i="1"/>
  <c r="AR30" i="1"/>
  <c r="AO30" i="1"/>
  <c r="AN30" i="1"/>
  <c r="AK30" i="1"/>
  <c r="AJ30" i="1"/>
  <c r="AG30" i="1"/>
  <c r="AF30" i="1"/>
  <c r="AC30" i="1"/>
  <c r="AB30" i="1"/>
  <c r="Y30" i="1"/>
  <c r="X30" i="1"/>
  <c r="U30" i="1"/>
  <c r="T30" i="1"/>
  <c r="Q30" i="1"/>
  <c r="P30" i="1"/>
  <c r="M30" i="1"/>
  <c r="L30" i="1"/>
  <c r="I30" i="1"/>
  <c r="H30" i="1"/>
  <c r="E30" i="1"/>
  <c r="D30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W28" i="1"/>
  <c r="AV28" i="1"/>
  <c r="AU28" i="1"/>
  <c r="AT28" i="1"/>
  <c r="AS28" i="1"/>
  <c r="AR28" i="1"/>
  <c r="AP28" i="1"/>
  <c r="AO28" i="1"/>
  <c r="AN28" i="1"/>
  <c r="AL28" i="1"/>
  <c r="AK28" i="1"/>
  <c r="AJ28" i="1"/>
  <c r="AH28" i="1"/>
  <c r="AG28" i="1"/>
  <c r="AF28" i="1"/>
  <c r="AD28" i="1"/>
  <c r="AC28" i="1"/>
  <c r="AB28" i="1"/>
  <c r="Z28" i="1"/>
  <c r="Y28" i="1"/>
  <c r="X28" i="1"/>
  <c r="V28" i="1"/>
  <c r="U28" i="1"/>
  <c r="T28" i="1"/>
  <c r="R28" i="1"/>
  <c r="Q28" i="1"/>
  <c r="P28" i="1"/>
  <c r="N28" i="1"/>
  <c r="M28" i="1"/>
  <c r="L28" i="1"/>
  <c r="J28" i="1"/>
  <c r="I28" i="1"/>
  <c r="H28" i="1"/>
  <c r="F28" i="1"/>
  <c r="E28" i="1"/>
  <c r="D28" i="1"/>
  <c r="B28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W25" i="1"/>
  <c r="AV25" i="1"/>
  <c r="AU25" i="1"/>
  <c r="AT25" i="1"/>
  <c r="AS25" i="1"/>
  <c r="AR25" i="1"/>
  <c r="AO25" i="1"/>
  <c r="AN25" i="1"/>
  <c r="AK25" i="1"/>
  <c r="AJ25" i="1"/>
  <c r="AG25" i="1"/>
  <c r="AF25" i="1"/>
  <c r="AC25" i="1"/>
  <c r="AB25" i="1"/>
  <c r="Y25" i="1"/>
  <c r="X25" i="1"/>
  <c r="U25" i="1"/>
  <c r="T25" i="1"/>
  <c r="Q25" i="1"/>
  <c r="P25" i="1"/>
  <c r="M25" i="1"/>
  <c r="L25" i="1"/>
  <c r="I25" i="1"/>
  <c r="H25" i="1"/>
  <c r="E25" i="1"/>
  <c r="D25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W23" i="1"/>
  <c r="AV23" i="1"/>
  <c r="AU23" i="1"/>
  <c r="AT23" i="1"/>
  <c r="AS23" i="1"/>
  <c r="AR23" i="1"/>
  <c r="AP23" i="1"/>
  <c r="AO23" i="1"/>
  <c r="AN23" i="1"/>
  <c r="AL23" i="1"/>
  <c r="AK23" i="1"/>
  <c r="AJ23" i="1"/>
  <c r="AH23" i="1"/>
  <c r="AG23" i="1"/>
  <c r="AF23" i="1"/>
  <c r="AD23" i="1"/>
  <c r="AC23" i="1"/>
  <c r="AB23" i="1"/>
  <c r="Z23" i="1"/>
  <c r="Y23" i="1"/>
  <c r="X23" i="1"/>
  <c r="V23" i="1"/>
  <c r="U23" i="1"/>
  <c r="T23" i="1"/>
  <c r="R23" i="1"/>
  <c r="Q23" i="1"/>
  <c r="P23" i="1"/>
  <c r="N23" i="1"/>
  <c r="M23" i="1"/>
  <c r="L23" i="1"/>
  <c r="J23" i="1"/>
  <c r="I23" i="1"/>
  <c r="H23" i="1"/>
  <c r="F23" i="1"/>
  <c r="E23" i="1"/>
  <c r="D23" i="1"/>
  <c r="B23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W20" i="1"/>
  <c r="AV20" i="1"/>
  <c r="AU20" i="1"/>
  <c r="AT20" i="1"/>
  <c r="AS20" i="1"/>
  <c r="AR20" i="1"/>
  <c r="AO20" i="1"/>
  <c r="AN20" i="1"/>
  <c r="AK20" i="1"/>
  <c r="AJ20" i="1"/>
  <c r="AG20" i="1"/>
  <c r="AF20" i="1"/>
  <c r="AC20" i="1"/>
  <c r="AB20" i="1"/>
  <c r="Y20" i="1"/>
  <c r="X20" i="1"/>
  <c r="U20" i="1"/>
  <c r="T20" i="1"/>
  <c r="Q20" i="1"/>
  <c r="P20" i="1"/>
  <c r="M20" i="1"/>
  <c r="L20" i="1"/>
  <c r="I20" i="1"/>
  <c r="H20" i="1"/>
  <c r="E20" i="1"/>
  <c r="D20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W18" i="1"/>
  <c r="AV18" i="1"/>
  <c r="AU18" i="1"/>
  <c r="AT18" i="1"/>
  <c r="AS18" i="1"/>
  <c r="AR18" i="1"/>
  <c r="AP18" i="1"/>
  <c r="AO18" i="1"/>
  <c r="AN18" i="1"/>
  <c r="AL18" i="1"/>
  <c r="AK18" i="1"/>
  <c r="AJ18" i="1"/>
  <c r="AH18" i="1"/>
  <c r="AG18" i="1"/>
  <c r="AF18" i="1"/>
  <c r="AD18" i="1"/>
  <c r="AC18" i="1"/>
  <c r="AB18" i="1"/>
  <c r="Z18" i="1"/>
  <c r="Y18" i="1"/>
  <c r="X18" i="1"/>
  <c r="V18" i="1"/>
  <c r="U18" i="1"/>
  <c r="T18" i="1"/>
  <c r="R18" i="1"/>
  <c r="Q18" i="1"/>
  <c r="P18" i="1"/>
  <c r="N18" i="1"/>
  <c r="M18" i="1"/>
  <c r="L18" i="1"/>
  <c r="J18" i="1"/>
  <c r="I18" i="1"/>
  <c r="H18" i="1"/>
  <c r="F18" i="1"/>
  <c r="E18" i="1"/>
  <c r="D18" i="1"/>
  <c r="B18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W15" i="1"/>
  <c r="AV15" i="1"/>
  <c r="AU15" i="1"/>
  <c r="AT15" i="1"/>
  <c r="AS15" i="1"/>
  <c r="AR15" i="1"/>
  <c r="AO15" i="1"/>
  <c r="AN15" i="1"/>
  <c r="AK15" i="1"/>
  <c r="AJ15" i="1"/>
  <c r="AG15" i="1"/>
  <c r="AF15" i="1"/>
  <c r="AC15" i="1"/>
  <c r="AB15" i="1"/>
  <c r="Y15" i="1"/>
  <c r="X15" i="1"/>
  <c r="U15" i="1"/>
  <c r="T15" i="1"/>
  <c r="Q15" i="1"/>
  <c r="P15" i="1"/>
  <c r="M15" i="1"/>
  <c r="L15" i="1"/>
  <c r="I15" i="1"/>
  <c r="H15" i="1"/>
  <c r="E15" i="1"/>
  <c r="D15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W11" i="1"/>
  <c r="AV11" i="1"/>
  <c r="AU11" i="1"/>
  <c r="AT11" i="1"/>
  <c r="AS11" i="1"/>
  <c r="AR11" i="1"/>
  <c r="AO11" i="1"/>
  <c r="AN11" i="1"/>
  <c r="AL11" i="1"/>
  <c r="AK11" i="1"/>
  <c r="AJ11" i="1"/>
  <c r="AH11" i="1"/>
  <c r="AG11" i="1"/>
  <c r="AF11" i="1"/>
  <c r="AD11" i="1"/>
  <c r="AC11" i="1"/>
  <c r="AB11" i="1"/>
  <c r="Z11" i="1"/>
  <c r="Y11" i="1"/>
  <c r="X11" i="1"/>
  <c r="V11" i="1"/>
  <c r="U11" i="1"/>
  <c r="T11" i="1"/>
  <c r="R11" i="1"/>
  <c r="Q11" i="1"/>
  <c r="P11" i="1"/>
  <c r="N11" i="1"/>
  <c r="M11" i="1"/>
  <c r="L11" i="1"/>
  <c r="J11" i="1"/>
  <c r="I11" i="1"/>
  <c r="H11" i="1"/>
  <c r="F11" i="1"/>
  <c r="E11" i="1"/>
  <c r="D11" i="1"/>
  <c r="B11" i="1"/>
  <c r="AW10" i="1"/>
  <c r="AV10" i="1"/>
  <c r="AU10" i="1"/>
  <c r="AT10" i="1"/>
  <c r="AS10" i="1"/>
  <c r="AR10" i="1"/>
  <c r="AP10" i="1"/>
  <c r="AO10" i="1"/>
  <c r="AN10" i="1"/>
  <c r="AL10" i="1"/>
  <c r="AK10" i="1"/>
  <c r="AJ10" i="1"/>
  <c r="AH10" i="1"/>
  <c r="AG10" i="1"/>
  <c r="AF10" i="1"/>
  <c r="AC10" i="1"/>
  <c r="AB10" i="1"/>
  <c r="Y10" i="1"/>
  <c r="X10" i="1"/>
  <c r="V10" i="1"/>
  <c r="U10" i="1"/>
  <c r="T10" i="1"/>
  <c r="Q10" i="1"/>
  <c r="P10" i="1"/>
  <c r="M10" i="1"/>
  <c r="L10" i="1"/>
  <c r="I10" i="1"/>
  <c r="H10" i="1"/>
  <c r="E10" i="1"/>
  <c r="D10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<sst xmlns="http://schemas.openxmlformats.org/spreadsheetml/2006/main" count="203" uniqueCount="159">
  <si>
    <t>Michigan Statewide Independent Living Corp</t>
  </si>
  <si>
    <t xml:space="preserve">Budget vs. Actuals: FY2021_2022 - FY22 P&amp;L </t>
  </si>
  <si>
    <t>October 2021 - August 2022</t>
  </si>
  <si>
    <t>Oct 2021</t>
  </si>
  <si>
    <t>Nov 2021</t>
  </si>
  <si>
    <t>Dec 2021</t>
  </si>
  <si>
    <t>Jan 2022</t>
  </si>
  <si>
    <t>Feb 2022</t>
  </si>
  <si>
    <t>Mar 2022</t>
  </si>
  <si>
    <t>Apr 2022</t>
  </si>
  <si>
    <t>May 2022</t>
  </si>
  <si>
    <t>Jun 2022</t>
  </si>
  <si>
    <t>Jul 2022</t>
  </si>
  <si>
    <t>Aug 2022</t>
  </si>
  <si>
    <t>Total</t>
  </si>
  <si>
    <t>Actual</t>
  </si>
  <si>
    <t>Budget</t>
  </si>
  <si>
    <t>over Budget</t>
  </si>
  <si>
    <t>% of Budget</t>
  </si>
  <si>
    <t>Revenue</t>
  </si>
  <si>
    <t xml:space="preserve">   4010-00 MRS Grant</t>
  </si>
  <si>
    <t xml:space="preserve">   4020-00 BSBP Grant</t>
  </si>
  <si>
    <t xml:space="preserve">   4100-00 Other Income</t>
  </si>
  <si>
    <t xml:space="preserve">   4900-00 Interest Income</t>
  </si>
  <si>
    <t>Total Revenue</t>
  </si>
  <si>
    <t>Gross Profit</t>
  </si>
  <si>
    <t>Expenditures</t>
  </si>
  <si>
    <t xml:space="preserve">   5000-00 Wage Expense</t>
  </si>
  <si>
    <t xml:space="preserve">      5000-01 Wages-MRS</t>
  </si>
  <si>
    <t xml:space="preserve">      5000-02 Wages-BSBP</t>
  </si>
  <si>
    <t xml:space="preserve">      5000-99 Wages-Unallocated</t>
  </si>
  <si>
    <t xml:space="preserve">   Total 5000-00 Wage Expense</t>
  </si>
  <si>
    <t xml:space="preserve">   5100-00 Social Security Expense</t>
  </si>
  <si>
    <t xml:space="preserve">      5100-01 Social Sec-MRS</t>
  </si>
  <si>
    <t xml:space="preserve">      5100-02 Social Sec-BSBP</t>
  </si>
  <si>
    <t xml:space="preserve">      5100-99 Social Sec-Unallacated</t>
  </si>
  <si>
    <t xml:space="preserve">   Total 5100-00 Social Security Expense</t>
  </si>
  <si>
    <t xml:space="preserve">   5200-00 Medicare Expense</t>
  </si>
  <si>
    <t xml:space="preserve">      5200-01 Medicare-MRS</t>
  </si>
  <si>
    <t xml:space="preserve">      5200-02 Medicare-BSBP</t>
  </si>
  <si>
    <t xml:space="preserve">      5200-99 Medicare-Unallocated</t>
  </si>
  <si>
    <t xml:space="preserve">   Total 5200-00 Medicare Expense</t>
  </si>
  <si>
    <t xml:space="preserve">   5300-00 UIA Expense</t>
  </si>
  <si>
    <t xml:space="preserve">      5300-01 UIA-MRS</t>
  </si>
  <si>
    <t xml:space="preserve">      5300-02 UIA-BSBP</t>
  </si>
  <si>
    <t xml:space="preserve">      5300-99 UIA-Unallocated</t>
  </si>
  <si>
    <t xml:space="preserve">   Total 5300-00 UIA Expense</t>
  </si>
  <si>
    <t xml:space="preserve">   5400-00 Dental Insurance</t>
  </si>
  <si>
    <t xml:space="preserve">      5400-01 Dental-MRS</t>
  </si>
  <si>
    <t xml:space="preserve">      5400-02 Dental-BSBP</t>
  </si>
  <si>
    <t xml:space="preserve">      5400-99 Dental-Unallocated</t>
  </si>
  <si>
    <t xml:space="preserve">   Total 5400-00 Dental Insurance</t>
  </si>
  <si>
    <t xml:space="preserve">   5500-00 Health Insurance Expense</t>
  </si>
  <si>
    <t xml:space="preserve">      5500-01 Health-MRS</t>
  </si>
  <si>
    <t xml:space="preserve">      5500-02 Health-BSBP</t>
  </si>
  <si>
    <t xml:space="preserve">      5500-99 Health-Unallocated</t>
  </si>
  <si>
    <t xml:space="preserve">   Total 5500-00 Health Insurance Expense</t>
  </si>
  <si>
    <t xml:space="preserve">   5600-00 Disability/Life Expense</t>
  </si>
  <si>
    <t xml:space="preserve">      5600-01 Disability-MRS</t>
  </si>
  <si>
    <t xml:space="preserve">      5600-02 Disability-BSBP</t>
  </si>
  <si>
    <t xml:space="preserve">      5600-99 Disability-Unallocated</t>
  </si>
  <si>
    <t xml:space="preserve">   Total 5600-00 Disability/Life Expense</t>
  </si>
  <si>
    <t xml:space="preserve">   5700-00 Professional Fees</t>
  </si>
  <si>
    <t xml:space="preserve">      5700-01 Professional-MRS</t>
  </si>
  <si>
    <t xml:space="preserve">      5700-02 Professional-BSBP</t>
  </si>
  <si>
    <t xml:space="preserve">      5700-99 Professional-Unallocated</t>
  </si>
  <si>
    <t xml:space="preserve">   Total 5700-00 Professional Fees</t>
  </si>
  <si>
    <t xml:space="preserve">   5850-00 PTO</t>
  </si>
  <si>
    <t xml:space="preserve">      5850-99 PTO Unallocated</t>
  </si>
  <si>
    <t xml:space="preserve">   Total 5850-00 PTO</t>
  </si>
  <si>
    <t xml:space="preserve">   5900-00 Contract Services</t>
  </si>
  <si>
    <t xml:space="preserve">      5900-01 Contract-MRS</t>
  </si>
  <si>
    <t xml:space="preserve">      5900-02 Contract-BSBP</t>
  </si>
  <si>
    <t xml:space="preserve">      5900-99 Contract-Unallocated</t>
  </si>
  <si>
    <t xml:space="preserve">   Total 5900-00 Contract Services</t>
  </si>
  <si>
    <t xml:space="preserve">   5950-00 Retirement</t>
  </si>
  <si>
    <t xml:space="preserve">      5950-01 Retirement-MRS</t>
  </si>
  <si>
    <t xml:space="preserve">      5950-02 Retirement-BSBP</t>
  </si>
  <si>
    <t xml:space="preserve">      5950-99 Retirement-Unallocated</t>
  </si>
  <si>
    <t xml:space="preserve">   Total 5950-00 Retirement</t>
  </si>
  <si>
    <t xml:space="preserve">   6000-00 Rent Expense</t>
  </si>
  <si>
    <t xml:space="preserve">      6000-01 Rent-MRS</t>
  </si>
  <si>
    <t xml:space="preserve">      6000-02 Rent-BSBP</t>
  </si>
  <si>
    <t xml:space="preserve">      6000-99 Rent-Unallocated</t>
  </si>
  <si>
    <t xml:space="preserve">   Total 6000-00 Rent Expense</t>
  </si>
  <si>
    <t xml:space="preserve">   6100-00 Communications</t>
  </si>
  <si>
    <t xml:space="preserve">      6100-01 Communication-MRS</t>
  </si>
  <si>
    <t xml:space="preserve">      6100-02 Communication-BSBP</t>
  </si>
  <si>
    <t xml:space="preserve">      6100-99 Communication-Unallocated</t>
  </si>
  <si>
    <t xml:space="preserve">   Total 6100-00 Communications</t>
  </si>
  <si>
    <t xml:space="preserve">   6200-00 Audit</t>
  </si>
  <si>
    <t xml:space="preserve">      6200-01 Audit-MRS</t>
  </si>
  <si>
    <t xml:space="preserve">      6200-02 Audit-BSBP</t>
  </si>
  <si>
    <t xml:space="preserve">      6200-99 Audit-Unallocated</t>
  </si>
  <si>
    <t xml:space="preserve">   Total 6200-00 Audit</t>
  </si>
  <si>
    <t xml:space="preserve">   6300-00 Insurance</t>
  </si>
  <si>
    <t xml:space="preserve">      6300-01 Insurance-MRS</t>
  </si>
  <si>
    <t xml:space="preserve">      6300-02 Insurance-BSBP</t>
  </si>
  <si>
    <t xml:space="preserve">      6300-99 Insurance-Unallocated</t>
  </si>
  <si>
    <t xml:space="preserve">   Total 6300-00 Insurance</t>
  </si>
  <si>
    <t xml:space="preserve">   6400-00 Postage</t>
  </si>
  <si>
    <t xml:space="preserve">      6400-01 Postage-MRS</t>
  </si>
  <si>
    <t xml:space="preserve">      6400-02 Postage-BSBP</t>
  </si>
  <si>
    <t xml:space="preserve">   Total 6400-00 Postage</t>
  </si>
  <si>
    <t xml:space="preserve">   6550-00 Meals</t>
  </si>
  <si>
    <t xml:space="preserve">      6550-01 Meals-MRS</t>
  </si>
  <si>
    <t xml:space="preserve">      6550-02 Meals-BSBP</t>
  </si>
  <si>
    <t xml:space="preserve">      6550-99 Meals-Unallocated</t>
  </si>
  <si>
    <t xml:space="preserve">   Total 6550-00 Meals</t>
  </si>
  <si>
    <t xml:space="preserve">   6600-00 Supplies</t>
  </si>
  <si>
    <t xml:space="preserve">      6600-01 Supplies-MRS</t>
  </si>
  <si>
    <t xml:space="preserve">      6600-02 Supplies-BSBP</t>
  </si>
  <si>
    <t xml:space="preserve">      6600-99 Supplies-Unallocated</t>
  </si>
  <si>
    <t xml:space="preserve">   Total 6600-00 Supplies</t>
  </si>
  <si>
    <t xml:space="preserve">   6700-00 Statewide Data System License</t>
  </si>
  <si>
    <t xml:space="preserve">      6700-01 Data System-MRS</t>
  </si>
  <si>
    <t xml:space="preserve">      6700-02 Data System-BSBP</t>
  </si>
  <si>
    <t xml:space="preserve">      6700-99 Data System-Unallocated</t>
  </si>
  <si>
    <t xml:space="preserve">   Total 6700-00 Statewide Data System License</t>
  </si>
  <si>
    <t xml:space="preserve">   6800-00 Accomodations</t>
  </si>
  <si>
    <t xml:space="preserve">      6800-01 Accomodations-MRS</t>
  </si>
  <si>
    <t xml:space="preserve">      6800-02 Accomodations-BSBP</t>
  </si>
  <si>
    <t xml:space="preserve">      6800-99 Accomodations-Unallocated</t>
  </si>
  <si>
    <t xml:space="preserve">   Total 6800-00 Accomodations</t>
  </si>
  <si>
    <t xml:space="preserve">   6900-00 Training</t>
  </si>
  <si>
    <t xml:space="preserve">      6900-01 Training-MRS</t>
  </si>
  <si>
    <t xml:space="preserve">      6900-02 Training-BSBP</t>
  </si>
  <si>
    <t xml:space="preserve">      6900-99 Training-Unallocated</t>
  </si>
  <si>
    <t xml:space="preserve">   Total 6900-00 Training</t>
  </si>
  <si>
    <t xml:space="preserve">   7000-00 Travel</t>
  </si>
  <si>
    <t xml:space="preserve">      7000-01 Travel-MRS</t>
  </si>
  <si>
    <t xml:space="preserve">      7000-02 Travel-BSBP</t>
  </si>
  <si>
    <t xml:space="preserve">      7000-99 Travel-Unallocated</t>
  </si>
  <si>
    <t xml:space="preserve">   Total 7000-00 Travel</t>
  </si>
  <si>
    <t xml:space="preserve">   7100-00 Council Meetings</t>
  </si>
  <si>
    <t xml:space="preserve">      7100-01 Council Meeting-MRS</t>
  </si>
  <si>
    <t xml:space="preserve">      7100-02 Council Meeting-BSBP</t>
  </si>
  <si>
    <t xml:space="preserve">      7100-99 Council Meeting-Unallocated</t>
  </si>
  <si>
    <t xml:space="preserve">   Total 7100-00 Council Meetings</t>
  </si>
  <si>
    <t xml:space="preserve">   7200-00 Dues</t>
  </si>
  <si>
    <t xml:space="preserve">      7200-01 Dues-MRS</t>
  </si>
  <si>
    <t xml:space="preserve">      7200-02 Dues-BSBP</t>
  </si>
  <si>
    <t xml:space="preserve">      7200-99 Dues-Unallocated</t>
  </si>
  <si>
    <t xml:space="preserve">   Total 7200-00 Dues</t>
  </si>
  <si>
    <t xml:space="preserve">   7300-00 SPIL Support</t>
  </si>
  <si>
    <t xml:space="preserve">      7300-01 SPIL-MRS</t>
  </si>
  <si>
    <t xml:space="preserve">      7300-02 SPIL-BSBP</t>
  </si>
  <si>
    <t xml:space="preserve">      7300-99 SPIL-Unallocated</t>
  </si>
  <si>
    <t xml:space="preserve">   Total 7300-00 SPIL Support</t>
  </si>
  <si>
    <t xml:space="preserve">   7900-00 Miscellaneous</t>
  </si>
  <si>
    <t xml:space="preserve">      7900-01 Misc-MRS</t>
  </si>
  <si>
    <t xml:space="preserve">      7900-02 Misc-BSBP</t>
  </si>
  <si>
    <t xml:space="preserve">      7900-99 Misc-Unallocated</t>
  </si>
  <si>
    <t xml:space="preserve">   Total 7900-00 Miscellaneous</t>
  </si>
  <si>
    <t xml:space="preserve">   Uncategorized Expense</t>
  </si>
  <si>
    <t>Total Expenditures</t>
  </si>
  <si>
    <t>Net Operating Revenue</t>
  </si>
  <si>
    <t>Net Revenue</t>
  </si>
  <si>
    <t>Wednesday, Sep 07, 2022 10:03:26 AM GMT-7 - Accrual Basis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</si>
</sst>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0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0" fontId="2" fillId="0" borderId="2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49"/>
  <sheetViews>
    <sheetView tabSelected="1" workbookViewId="0"/>
  </sheetViews>
  <sheetFormatPr defaultRowHeight="15"/>
  <cols>
    <col min="1" max="1" width="40.42578125" customWidth="1"/>
    <col min="2" max="3" width="9.42578125" customWidth="1"/>
    <col min="4" max="4" width="11.140625" customWidth="1"/>
    <col min="5" max="5" width="13.7109375" customWidth="1"/>
    <col min="6" max="6" width="10.28515625" customWidth="1"/>
    <col min="7" max="7" width="9.42578125" customWidth="1"/>
    <col min="8" max="8" width="11.140625" customWidth="1"/>
    <col min="9" max="9" width="12.85546875" customWidth="1"/>
    <col min="10" max="11" width="9.42578125" customWidth="1"/>
    <col min="12" max="13" width="10.28515625" customWidth="1"/>
    <col min="14" max="15" width="9.42578125" customWidth="1"/>
    <col min="16" max="16" width="8.5703125" customWidth="1"/>
    <col min="17" max="17" width="10.28515625" customWidth="1"/>
    <col min="18" max="19" width="9.42578125" customWidth="1"/>
    <col min="20" max="20" width="10.28515625" customWidth="1"/>
    <col min="21" max="21" width="8.5703125" customWidth="1"/>
    <col min="22" max="23" width="9.42578125" customWidth="1"/>
    <col min="24" max="24" width="8.5703125" customWidth="1"/>
    <col min="25" max="25" width="13.7109375" customWidth="1"/>
    <col min="26" max="26" width="10.28515625" customWidth="1"/>
    <col min="27" max="27" width="9.42578125" customWidth="1"/>
    <col min="28" max="28" width="10.28515625" customWidth="1"/>
    <col min="29" max="29" width="12.85546875" customWidth="1"/>
    <col min="30" max="31" width="9.42578125" customWidth="1"/>
    <col min="32" max="33" width="10.28515625" customWidth="1"/>
    <col min="34" max="35" width="9.42578125" customWidth="1"/>
    <col min="36" max="36" width="8.5703125" customWidth="1"/>
    <col min="37" max="37" width="12" customWidth="1"/>
    <col min="38" max="39" width="9.42578125" customWidth="1"/>
    <col min="40" max="40" width="8.5703125" customWidth="1"/>
    <col min="41" max="41" width="12" customWidth="1"/>
    <col min="42" max="42" width="10.28515625" customWidth="1"/>
    <col min="43" max="43" width="9.42578125" customWidth="1"/>
    <col min="44" max="44" width="10.28515625" customWidth="1"/>
    <col min="45" max="45" width="11.140625" customWidth="1"/>
    <col min="46" max="47" width="10.28515625" customWidth="1"/>
    <col min="48" max="48" width="11.140625" customWidth="1"/>
    <col min="49" max="49" width="10.28515625" customWidth="1"/>
  </cols>
  <sheetData>
    <row r="1" spans="1:49">
      <c r="A1" s="12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</row>
    <row r="2" spans="1:49">
      <c r="A2" s="12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</row>
    <row r="3" spans="1:49">
      <c r="A3" s="13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</row>
    <row r="5" spans="1:49">
      <c r="A5" s="1"/>
      <c r="B5" s="9" t="s">
        <v>3</v>
      </c>
      <c r="C5" s="10"/>
      <c r="D5" s="10"/>
      <c r="E5" s="10"/>
      <c r="F5" s="9" t="s">
        <v>4</v>
      </c>
      <c r="G5" s="10"/>
      <c r="H5" s="10"/>
      <c r="I5" s="10"/>
      <c r="J5" s="9" t="s">
        <v>5</v>
      </c>
      <c r="K5" s="10"/>
      <c r="L5" s="10"/>
      <c r="M5" s="10"/>
      <c r="N5" s="9" t="s">
        <v>6</v>
      </c>
      <c r="O5" s="10"/>
      <c r="P5" s="10"/>
      <c r="Q5" s="10"/>
      <c r="R5" s="9" t="s">
        <v>7</v>
      </c>
      <c r="S5" s="10"/>
      <c r="T5" s="10"/>
      <c r="U5" s="10"/>
      <c r="V5" s="9" t="s">
        <v>8</v>
      </c>
      <c r="W5" s="10"/>
      <c r="X5" s="10"/>
      <c r="Y5" s="10"/>
      <c r="Z5" s="9" t="s">
        <v>9</v>
      </c>
      <c r="AA5" s="10"/>
      <c r="AB5" s="10"/>
      <c r="AC5" s="10"/>
      <c r="AD5" s="9" t="s">
        <v>10</v>
      </c>
      <c r="AE5" s="10"/>
      <c r="AF5" s="10"/>
      <c r="AG5" s="10"/>
      <c r="AH5" s="9" t="s">
        <v>11</v>
      </c>
      <c r="AI5" s="10"/>
      <c r="AJ5" s="10"/>
      <c r="AK5" s="10"/>
      <c r="AL5" s="9" t="s">
        <v>12</v>
      </c>
      <c r="AM5" s="10"/>
      <c r="AN5" s="10"/>
      <c r="AO5" s="10"/>
      <c r="AP5" s="9" t="s">
        <v>13</v>
      </c>
      <c r="AQ5" s="10"/>
      <c r="AR5" s="10"/>
      <c r="AS5" s="10"/>
      <c r="AT5" s="9" t="s">
        <v>14</v>
      </c>
      <c r="AU5" s="10"/>
      <c r="AV5" s="10"/>
      <c r="AW5" s="10"/>
    </row>
    <row r="6" spans="1:49">
      <c r="A6" s="1"/>
      <c r="B6" s="2" t="s">
        <v>15</v>
      </c>
      <c r="C6" s="2" t="s">
        <v>16</v>
      </c>
      <c r="D6" s="2" t="s">
        <v>17</v>
      </c>
      <c r="E6" s="2" t="s">
        <v>18</v>
      </c>
      <c r="F6" s="2" t="s">
        <v>15</v>
      </c>
      <c r="G6" s="2" t="s">
        <v>16</v>
      </c>
      <c r="H6" s="2" t="s">
        <v>17</v>
      </c>
      <c r="I6" s="2" t="s">
        <v>18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15</v>
      </c>
      <c r="O6" s="2" t="s">
        <v>16</v>
      </c>
      <c r="P6" s="2" t="s">
        <v>17</v>
      </c>
      <c r="Q6" s="2" t="s">
        <v>18</v>
      </c>
      <c r="R6" s="2" t="s">
        <v>15</v>
      </c>
      <c r="S6" s="2" t="s">
        <v>16</v>
      </c>
      <c r="T6" s="2" t="s">
        <v>17</v>
      </c>
      <c r="U6" s="2" t="s">
        <v>18</v>
      </c>
      <c r="V6" s="2" t="s">
        <v>15</v>
      </c>
      <c r="W6" s="2" t="s">
        <v>16</v>
      </c>
      <c r="X6" s="2" t="s">
        <v>17</v>
      </c>
      <c r="Y6" s="2" t="s">
        <v>18</v>
      </c>
      <c r="Z6" s="2" t="s">
        <v>15</v>
      </c>
      <c r="AA6" s="2" t="s">
        <v>16</v>
      </c>
      <c r="AB6" s="2" t="s">
        <v>17</v>
      </c>
      <c r="AC6" s="2" t="s">
        <v>18</v>
      </c>
      <c r="AD6" s="2" t="s">
        <v>15</v>
      </c>
      <c r="AE6" s="2" t="s">
        <v>16</v>
      </c>
      <c r="AF6" s="2" t="s">
        <v>17</v>
      </c>
      <c r="AG6" s="2" t="s">
        <v>18</v>
      </c>
      <c r="AH6" s="2" t="s">
        <v>15</v>
      </c>
      <c r="AI6" s="2" t="s">
        <v>16</v>
      </c>
      <c r="AJ6" s="2" t="s">
        <v>17</v>
      </c>
      <c r="AK6" s="2" t="s">
        <v>18</v>
      </c>
      <c r="AL6" s="2" t="s">
        <v>15</v>
      </c>
      <c r="AM6" s="2" t="s">
        <v>16</v>
      </c>
      <c r="AN6" s="2" t="s">
        <v>17</v>
      </c>
      <c r="AO6" s="2" t="s">
        <v>18</v>
      </c>
      <c r="AP6" s="2" t="s">
        <v>15</v>
      </c>
      <c r="AQ6" s="2" t="s">
        <v>16</v>
      </c>
      <c r="AR6" s="2" t="s">
        <v>17</v>
      </c>
      <c r="AS6" s="2" t="s">
        <v>18</v>
      </c>
      <c r="AT6" s="2" t="s">
        <v>15</v>
      </c>
      <c r="AU6" s="2" t="s">
        <v>16</v>
      </c>
      <c r="AV6" s="2" t="s">
        <v>17</v>
      </c>
      <c r="AW6" s="2" t="s">
        <v>18</v>
      </c>
    </row>
    <row r="7" spans="1:49">
      <c r="A7" s="3" t="s">
        <v>19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>
      <c r="A8" s="3" t="s">
        <v>20</v>
      </c>
      <c r="B8" s="5">
        <f>12300.97</f>
        <v>0</v>
      </c>
      <c r="C8" s="5">
        <f>18880.25</f>
        <v>0</v>
      </c>
      <c r="D8" s="5">
        <f>(B8)-(C8)</f>
        <v>0</v>
      </c>
      <c r="E8" s="6">
        <f>IF(C8=0,"",(B8)/(C8))</f>
        <v>0</v>
      </c>
      <c r="F8" s="5">
        <f>6402.64</f>
        <v>0</v>
      </c>
      <c r="G8" s="5">
        <f>18880.25</f>
        <v>0</v>
      </c>
      <c r="H8" s="5">
        <f>(F8)-(G8)</f>
        <v>0</v>
      </c>
      <c r="I8" s="6">
        <f>IF(G8=0,"",(F8)/(G8))</f>
        <v>0</v>
      </c>
      <c r="J8" s="5">
        <f>14663.66</f>
        <v>0</v>
      </c>
      <c r="K8" s="5">
        <f>18880.25</f>
        <v>0</v>
      </c>
      <c r="L8" s="5">
        <f>(J8)-(K8)</f>
        <v>0</v>
      </c>
      <c r="M8" s="6">
        <f>IF(K8=0,"",(J8)/(K8))</f>
        <v>0</v>
      </c>
      <c r="N8" s="5">
        <f>20987.83</f>
        <v>0</v>
      </c>
      <c r="O8" s="5">
        <f>18880.25</f>
        <v>0</v>
      </c>
      <c r="P8" s="5">
        <f>(N8)-(O8)</f>
        <v>0</v>
      </c>
      <c r="Q8" s="6">
        <f>IF(O8=0,"",(N8)/(O8))</f>
        <v>0</v>
      </c>
      <c r="R8" s="5">
        <f>14540.38</f>
        <v>0</v>
      </c>
      <c r="S8" s="5">
        <f>18880.25</f>
        <v>0</v>
      </c>
      <c r="T8" s="5">
        <f>(R8)-(S8)</f>
        <v>0</v>
      </c>
      <c r="U8" s="6">
        <f>IF(S8=0,"",(R8)/(S8))</f>
        <v>0</v>
      </c>
      <c r="V8" s="5">
        <f>21527.53</f>
        <v>0</v>
      </c>
      <c r="W8" s="5">
        <f>18880.25</f>
        <v>0</v>
      </c>
      <c r="X8" s="5">
        <f>(V8)-(W8)</f>
        <v>0</v>
      </c>
      <c r="Y8" s="6">
        <f>IF(W8=0,"",(V8)/(W8))</f>
        <v>0</v>
      </c>
      <c r="Z8" s="5">
        <f>18205.02</f>
        <v>0</v>
      </c>
      <c r="AA8" s="5">
        <f>18880.25</f>
        <v>0</v>
      </c>
      <c r="AB8" s="5">
        <f>(Z8)-(AA8)</f>
        <v>0</v>
      </c>
      <c r="AC8" s="6">
        <f>IF(AA8=0,"",(Z8)/(AA8))</f>
        <v>0</v>
      </c>
      <c r="AD8" s="5">
        <f>16167.13</f>
        <v>0</v>
      </c>
      <c r="AE8" s="5">
        <f>18880.25</f>
        <v>0</v>
      </c>
      <c r="AF8" s="5">
        <f>(AD8)-(AE8)</f>
        <v>0</v>
      </c>
      <c r="AG8" s="6">
        <f>IF(AE8=0,"",(AD8)/(AE8))</f>
        <v>0</v>
      </c>
      <c r="AH8" s="5">
        <f>22385.83</f>
        <v>0</v>
      </c>
      <c r="AI8" s="5">
        <f>18880.25</f>
        <v>0</v>
      </c>
      <c r="AJ8" s="5">
        <f>(AH8)-(AI8)</f>
        <v>0</v>
      </c>
      <c r="AK8" s="6">
        <f>IF(AI8=0,"",(AH8)/(AI8))</f>
        <v>0</v>
      </c>
      <c r="AL8" s="5">
        <f>18996.02</f>
        <v>0</v>
      </c>
      <c r="AM8" s="5">
        <f>18880.25</f>
        <v>0</v>
      </c>
      <c r="AN8" s="5">
        <f>(AL8)-(AM8)</f>
        <v>0</v>
      </c>
      <c r="AO8" s="6">
        <f>IF(AM8=0,"",(AL8)/(AM8))</f>
        <v>0</v>
      </c>
      <c r="AP8" s="5">
        <f>14224.01</f>
        <v>0</v>
      </c>
      <c r="AQ8" s="5">
        <f>18880.25</f>
        <v>0</v>
      </c>
      <c r="AR8" s="5">
        <f>(AP8)-(AQ8)</f>
        <v>0</v>
      </c>
      <c r="AS8" s="6">
        <f>IF(AQ8=0,"",(AP8)/(AQ8))</f>
        <v>0</v>
      </c>
      <c r="AT8" s="5">
        <f>((((((((((B8)+(F8))+(J8))+(N8))+(R8))+(V8))+(Z8))+(AD8))+(AH8))+(AL8))+(AP8)</f>
        <v>0</v>
      </c>
      <c r="AU8" s="5">
        <f>((((((((((C8)+(G8))+(K8))+(O8))+(S8))+(W8))+(AA8))+(AE8))+(AI8))+(AM8))+(AQ8)</f>
        <v>0</v>
      </c>
      <c r="AV8" s="5">
        <f>(AT8)-(AU8)</f>
        <v>0</v>
      </c>
      <c r="AW8" s="6">
        <f>IF(AU8=0,"",(AT8)/(AU8))</f>
        <v>0</v>
      </c>
    </row>
    <row r="9" spans="1:49">
      <c r="A9" s="3" t="s">
        <v>21</v>
      </c>
      <c r="B9" s="5">
        <f>6623.58</f>
        <v>0</v>
      </c>
      <c r="C9" s="5">
        <f>10166.32</f>
        <v>0</v>
      </c>
      <c r="D9" s="5">
        <f>(B9)-(C9)</f>
        <v>0</v>
      </c>
      <c r="E9" s="6">
        <f>IF(C9=0,"",(B9)/(C9))</f>
        <v>0</v>
      </c>
      <c r="F9" s="5">
        <f>3174.58</f>
        <v>0</v>
      </c>
      <c r="G9" s="5">
        <f>10166.32</f>
        <v>0</v>
      </c>
      <c r="H9" s="5">
        <f>(F9)-(G9)</f>
        <v>0</v>
      </c>
      <c r="I9" s="6">
        <f>IF(G9=0,"",(F9)/(G9))</f>
        <v>0</v>
      </c>
      <c r="J9" s="5">
        <f>7895.81</f>
        <v>0</v>
      </c>
      <c r="K9" s="5">
        <f>10166.32</f>
        <v>0</v>
      </c>
      <c r="L9" s="5">
        <f>(J9)-(K9)</f>
        <v>0</v>
      </c>
      <c r="M9" s="6">
        <f>IF(K9=0,"",(J9)/(K9))</f>
        <v>0</v>
      </c>
      <c r="N9" s="5">
        <f>11301.12</f>
        <v>0</v>
      </c>
      <c r="O9" s="5">
        <f>10166.32</f>
        <v>0</v>
      </c>
      <c r="P9" s="5">
        <f>(N9)-(O9)</f>
        <v>0</v>
      </c>
      <c r="Q9" s="6">
        <f>IF(O9=0,"",(N9)/(O9))</f>
        <v>0</v>
      </c>
      <c r="R9" s="5">
        <f>7829.42</f>
        <v>0</v>
      </c>
      <c r="S9" s="5">
        <f>10166.32</f>
        <v>0</v>
      </c>
      <c r="T9" s="5">
        <f>(R9)-(S9)</f>
        <v>0</v>
      </c>
      <c r="U9" s="6">
        <f>IF(S9=0,"",(R9)/(S9))</f>
        <v>0</v>
      </c>
      <c r="V9" s="5">
        <f>11591.74</f>
        <v>0</v>
      </c>
      <c r="W9" s="5">
        <f>10166.32</f>
        <v>0</v>
      </c>
      <c r="X9" s="5">
        <f>(V9)-(W9)</f>
        <v>0</v>
      </c>
      <c r="Y9" s="6">
        <f>IF(W9=0,"",(V9)/(W9))</f>
        <v>0</v>
      </c>
      <c r="Z9" s="5">
        <f>9802.69</f>
        <v>0</v>
      </c>
      <c r="AA9" s="5">
        <f>10166.32</f>
        <v>0</v>
      </c>
      <c r="AB9" s="5">
        <f>(Z9)-(AA9)</f>
        <v>0</v>
      </c>
      <c r="AC9" s="6">
        <f>IF(AA9=0,"",(Z9)/(AA9))</f>
        <v>0</v>
      </c>
      <c r="AD9" s="5">
        <f>8705.37</f>
        <v>0</v>
      </c>
      <c r="AE9" s="5">
        <f>10166.32</f>
        <v>0</v>
      </c>
      <c r="AF9" s="5">
        <f>(AD9)-(AE9)</f>
        <v>0</v>
      </c>
      <c r="AG9" s="6">
        <f>IF(AE9=0,"",(AD9)/(AE9))</f>
        <v>0</v>
      </c>
      <c r="AH9" s="5">
        <f>12053.9</f>
        <v>0</v>
      </c>
      <c r="AI9" s="5">
        <f>10166.32</f>
        <v>0</v>
      </c>
      <c r="AJ9" s="5">
        <f>(AH9)-(AI9)</f>
        <v>0</v>
      </c>
      <c r="AK9" s="6">
        <f>IF(AI9=0,"",(AH9)/(AI9))</f>
        <v>0</v>
      </c>
      <c r="AL9" s="5">
        <f>10228.62</f>
        <v>0</v>
      </c>
      <c r="AM9" s="5">
        <f>10166.32</f>
        <v>0</v>
      </c>
      <c r="AN9" s="5">
        <f>(AL9)-(AM9)</f>
        <v>0</v>
      </c>
      <c r="AO9" s="6">
        <f>IF(AM9=0,"",(AL9)/(AM9))</f>
        <v>0</v>
      </c>
      <c r="AP9" s="5">
        <f>7659.07</f>
        <v>0</v>
      </c>
      <c r="AQ9" s="5">
        <f>10166.32</f>
        <v>0</v>
      </c>
      <c r="AR9" s="5">
        <f>(AP9)-(AQ9)</f>
        <v>0</v>
      </c>
      <c r="AS9" s="6">
        <f>IF(AQ9=0,"",(AP9)/(AQ9))</f>
        <v>0</v>
      </c>
      <c r="AT9" s="5">
        <f>((((((((((B9)+(F9))+(J9))+(N9))+(R9))+(V9))+(Z9))+(AD9))+(AH9))+(AL9))+(AP9)</f>
        <v>0</v>
      </c>
      <c r="AU9" s="5">
        <f>((((((((((C9)+(G9))+(K9))+(O9))+(S9))+(W9))+(AA9))+(AE9))+(AI9))+(AM9))+(AQ9)</f>
        <v>0</v>
      </c>
      <c r="AV9" s="5">
        <f>(AT9)-(AU9)</f>
        <v>0</v>
      </c>
      <c r="AW9" s="6">
        <f>IF(AU9=0,"",(AT9)/(AU9))</f>
        <v>0</v>
      </c>
    </row>
    <row r="10" spans="1:49">
      <c r="A10" s="3" t="s">
        <v>22</v>
      </c>
      <c r="B10" s="4"/>
      <c r="C10" s="4"/>
      <c r="D10" s="5">
        <f>(B10)-(C10)</f>
        <v>0</v>
      </c>
      <c r="E10" s="6">
        <f>IF(C10=0,"",(B10)/(C10))</f>
        <v>0</v>
      </c>
      <c r="F10" s="4"/>
      <c r="G10" s="4"/>
      <c r="H10" s="5">
        <f>(F10)-(G10)</f>
        <v>0</v>
      </c>
      <c r="I10" s="6">
        <f>IF(G10=0,"",(F10)/(G10))</f>
        <v>0</v>
      </c>
      <c r="J10" s="4"/>
      <c r="K10" s="4"/>
      <c r="L10" s="5">
        <f>(J10)-(K10)</f>
        <v>0</v>
      </c>
      <c r="M10" s="6">
        <f>IF(K10=0,"",(J10)/(K10))</f>
        <v>0</v>
      </c>
      <c r="N10" s="4"/>
      <c r="O10" s="4"/>
      <c r="P10" s="5">
        <f>(N10)-(O10)</f>
        <v>0</v>
      </c>
      <c r="Q10" s="6">
        <f>IF(O10=0,"",(N10)/(O10))</f>
        <v>0</v>
      </c>
      <c r="R10" s="4"/>
      <c r="S10" s="4"/>
      <c r="T10" s="5">
        <f>(R10)-(S10)</f>
        <v>0</v>
      </c>
      <c r="U10" s="6">
        <f>IF(S10=0,"",(R10)/(S10))</f>
        <v>0</v>
      </c>
      <c r="V10" s="5">
        <f>1.22</f>
        <v>0</v>
      </c>
      <c r="W10" s="4"/>
      <c r="X10" s="5">
        <f>(V10)-(W10)</f>
        <v>0</v>
      </c>
      <c r="Y10" s="6">
        <f>IF(W10=0,"",(V10)/(W10))</f>
        <v>0</v>
      </c>
      <c r="Z10" s="4"/>
      <c r="AA10" s="4"/>
      <c r="AB10" s="5">
        <f>(Z10)-(AA10)</f>
        <v>0</v>
      </c>
      <c r="AC10" s="6">
        <f>IF(AA10=0,"",(Z10)/(AA10))</f>
        <v>0</v>
      </c>
      <c r="AD10" s="4"/>
      <c r="AE10" s="4"/>
      <c r="AF10" s="5">
        <f>(AD10)-(AE10)</f>
        <v>0</v>
      </c>
      <c r="AG10" s="6">
        <f>IF(AE10=0,"",(AD10)/(AE10))</f>
        <v>0</v>
      </c>
      <c r="AH10" s="5">
        <f>475.35</f>
        <v>0</v>
      </c>
      <c r="AI10" s="4"/>
      <c r="AJ10" s="5">
        <f>(AH10)-(AI10)</f>
        <v>0</v>
      </c>
      <c r="AK10" s="6">
        <f>IF(AI10=0,"",(AH10)/(AI10))</f>
        <v>0</v>
      </c>
      <c r="AL10" s="5">
        <f>974.47</f>
        <v>0</v>
      </c>
      <c r="AM10" s="4"/>
      <c r="AN10" s="5">
        <f>(AL10)-(AM10)</f>
        <v>0</v>
      </c>
      <c r="AO10" s="6">
        <f>IF(AM10=0,"",(AL10)/(AM10))</f>
        <v>0</v>
      </c>
      <c r="AP10" s="5">
        <f>-1133.75</f>
        <v>0</v>
      </c>
      <c r="AQ10" s="4"/>
      <c r="AR10" s="5">
        <f>(AP10)-(AQ10)</f>
        <v>0</v>
      </c>
      <c r="AS10" s="6">
        <f>IF(AQ10=0,"",(AP10)/(AQ10))</f>
        <v>0</v>
      </c>
      <c r="AT10" s="5">
        <f>((((((((((B10)+(F10))+(J10))+(N10))+(R10))+(V10))+(Z10))+(AD10))+(AH10))+(AL10))+(AP10)</f>
        <v>0</v>
      </c>
      <c r="AU10" s="5">
        <f>((((((((((C10)+(G10))+(K10))+(O10))+(S10))+(W10))+(AA10))+(AE10))+(AI10))+(AM10))+(AQ10)</f>
        <v>0</v>
      </c>
      <c r="AV10" s="5">
        <f>(AT10)-(AU10)</f>
        <v>0</v>
      </c>
      <c r="AW10" s="6">
        <f>IF(AU10=0,"",(AT10)/(AU10))</f>
        <v>0</v>
      </c>
    </row>
    <row r="11" spans="1:49">
      <c r="A11" s="3" t="s">
        <v>23</v>
      </c>
      <c r="B11" s="5">
        <f>5.05</f>
        <v>0</v>
      </c>
      <c r="C11" s="4"/>
      <c r="D11" s="5">
        <f>(B11)-(C11)</f>
        <v>0</v>
      </c>
      <c r="E11" s="6">
        <f>IF(C11=0,"",(B11)/(C11))</f>
        <v>0</v>
      </c>
      <c r="F11" s="5">
        <f>5.14</f>
        <v>0</v>
      </c>
      <c r="G11" s="4"/>
      <c r="H11" s="5">
        <f>(F11)-(G11)</f>
        <v>0</v>
      </c>
      <c r="I11" s="6">
        <f>IF(G11=0,"",(F11)/(G11))</f>
        <v>0</v>
      </c>
      <c r="J11" s="5">
        <f>7.29</f>
        <v>0</v>
      </c>
      <c r="K11" s="4"/>
      <c r="L11" s="5">
        <f>(J11)-(K11)</f>
        <v>0</v>
      </c>
      <c r="M11" s="6">
        <f>IF(K11=0,"",(J11)/(K11))</f>
        <v>0</v>
      </c>
      <c r="N11" s="5">
        <f>2.76</f>
        <v>0</v>
      </c>
      <c r="O11" s="4"/>
      <c r="P11" s="5">
        <f>(N11)-(O11)</f>
        <v>0</v>
      </c>
      <c r="Q11" s="6">
        <f>IF(O11=0,"",(N11)/(O11))</f>
        <v>0</v>
      </c>
      <c r="R11" s="5">
        <f>0.37</f>
        <v>0</v>
      </c>
      <c r="S11" s="4"/>
      <c r="T11" s="5">
        <f>(R11)-(S11)</f>
        <v>0</v>
      </c>
      <c r="U11" s="6">
        <f>IF(S11=0,"",(R11)/(S11))</f>
        <v>0</v>
      </c>
      <c r="V11" s="5">
        <f>3.41</f>
        <v>0</v>
      </c>
      <c r="W11" s="4"/>
      <c r="X11" s="5">
        <f>(V11)-(W11)</f>
        <v>0</v>
      </c>
      <c r="Y11" s="6">
        <f>IF(W11=0,"",(V11)/(W11))</f>
        <v>0</v>
      </c>
      <c r="Z11" s="5">
        <f>4.07</f>
        <v>0</v>
      </c>
      <c r="AA11" s="4"/>
      <c r="AB11" s="5">
        <f>(Z11)-(AA11)</f>
        <v>0</v>
      </c>
      <c r="AC11" s="6">
        <f>IF(AA11=0,"",(Z11)/(AA11))</f>
        <v>0</v>
      </c>
      <c r="AD11" s="5">
        <f>2.69</f>
        <v>0</v>
      </c>
      <c r="AE11" s="4"/>
      <c r="AF11" s="5">
        <f>(AD11)-(AE11)</f>
        <v>0</v>
      </c>
      <c r="AG11" s="6">
        <f>IF(AE11=0,"",(AD11)/(AE11))</f>
        <v>0</v>
      </c>
      <c r="AH11" s="5">
        <f>0.94</f>
        <v>0</v>
      </c>
      <c r="AI11" s="4"/>
      <c r="AJ11" s="5">
        <f>(AH11)-(AI11)</f>
        <v>0</v>
      </c>
      <c r="AK11" s="6">
        <f>IF(AI11=0,"",(AH11)/(AI11))</f>
        <v>0</v>
      </c>
      <c r="AL11" s="5">
        <f>0.59</f>
        <v>0</v>
      </c>
      <c r="AM11" s="4"/>
      <c r="AN11" s="5">
        <f>(AL11)-(AM11)</f>
        <v>0</v>
      </c>
      <c r="AO11" s="6">
        <f>IF(AM11=0,"",(AL11)/(AM11))</f>
        <v>0</v>
      </c>
      <c r="AP11" s="4"/>
      <c r="AQ11" s="4"/>
      <c r="AR11" s="5">
        <f>(AP11)-(AQ11)</f>
        <v>0</v>
      </c>
      <c r="AS11" s="6">
        <f>IF(AQ11=0,"",(AP11)/(AQ11))</f>
        <v>0</v>
      </c>
      <c r="AT11" s="5">
        <f>((((((((((B11)+(F11))+(J11))+(N11))+(R11))+(V11))+(Z11))+(AD11))+(AH11))+(AL11))+(AP11)</f>
        <v>0</v>
      </c>
      <c r="AU11" s="5">
        <f>((((((((((C11)+(G11))+(K11))+(O11))+(S11))+(W11))+(AA11))+(AE11))+(AI11))+(AM11))+(AQ11)</f>
        <v>0</v>
      </c>
      <c r="AV11" s="5">
        <f>(AT11)-(AU11)</f>
        <v>0</v>
      </c>
      <c r="AW11" s="6">
        <f>IF(AU11=0,"",(AT11)/(AU11))</f>
        <v>0</v>
      </c>
    </row>
    <row r="12" spans="1:49">
      <c r="A12" s="3" t="s">
        <v>24</v>
      </c>
      <c r="B12" s="7">
        <f>(((B8)+(B9))+(B10))+(B11)</f>
        <v>0</v>
      </c>
      <c r="C12" s="7">
        <f>(((C8)+(C9))+(C10))+(C11)</f>
        <v>0</v>
      </c>
      <c r="D12" s="7">
        <f>(B12)-(C12)</f>
        <v>0</v>
      </c>
      <c r="E12" s="8">
        <f>IF(C12=0,"",(B12)/(C12))</f>
        <v>0</v>
      </c>
      <c r="F12" s="7">
        <f>(((F8)+(F9))+(F10))+(F11)</f>
        <v>0</v>
      </c>
      <c r="G12" s="7">
        <f>(((G8)+(G9))+(G10))+(G11)</f>
        <v>0</v>
      </c>
      <c r="H12" s="7">
        <f>(F12)-(G12)</f>
        <v>0</v>
      </c>
      <c r="I12" s="8">
        <f>IF(G12=0,"",(F12)/(G12))</f>
        <v>0</v>
      </c>
      <c r="J12" s="7">
        <f>(((J8)+(J9))+(J10))+(J11)</f>
        <v>0</v>
      </c>
      <c r="K12" s="7">
        <f>(((K8)+(K9))+(K10))+(K11)</f>
        <v>0</v>
      </c>
      <c r="L12" s="7">
        <f>(J12)-(K12)</f>
        <v>0</v>
      </c>
      <c r="M12" s="8">
        <f>IF(K12=0,"",(J12)/(K12))</f>
        <v>0</v>
      </c>
      <c r="N12" s="7">
        <f>(((N8)+(N9))+(N10))+(N11)</f>
        <v>0</v>
      </c>
      <c r="O12" s="7">
        <f>(((O8)+(O9))+(O10))+(O11)</f>
        <v>0</v>
      </c>
      <c r="P12" s="7">
        <f>(N12)-(O12)</f>
        <v>0</v>
      </c>
      <c r="Q12" s="8">
        <f>IF(O12=0,"",(N12)/(O12))</f>
        <v>0</v>
      </c>
      <c r="R12" s="7">
        <f>(((R8)+(R9))+(R10))+(R11)</f>
        <v>0</v>
      </c>
      <c r="S12" s="7">
        <f>(((S8)+(S9))+(S10))+(S11)</f>
        <v>0</v>
      </c>
      <c r="T12" s="7">
        <f>(R12)-(S12)</f>
        <v>0</v>
      </c>
      <c r="U12" s="8">
        <f>IF(S12=0,"",(R12)/(S12))</f>
        <v>0</v>
      </c>
      <c r="V12" s="7">
        <f>(((V8)+(V9))+(V10))+(V11)</f>
        <v>0</v>
      </c>
      <c r="W12" s="7">
        <f>(((W8)+(W9))+(W10))+(W11)</f>
        <v>0</v>
      </c>
      <c r="X12" s="7">
        <f>(V12)-(W12)</f>
        <v>0</v>
      </c>
      <c r="Y12" s="8">
        <f>IF(W12=0,"",(V12)/(W12))</f>
        <v>0</v>
      </c>
      <c r="Z12" s="7">
        <f>(((Z8)+(Z9))+(Z10))+(Z11)</f>
        <v>0</v>
      </c>
      <c r="AA12" s="7">
        <f>(((AA8)+(AA9))+(AA10))+(AA11)</f>
        <v>0</v>
      </c>
      <c r="AB12" s="7">
        <f>(Z12)-(AA12)</f>
        <v>0</v>
      </c>
      <c r="AC12" s="8">
        <f>IF(AA12=0,"",(Z12)/(AA12))</f>
        <v>0</v>
      </c>
      <c r="AD12" s="7">
        <f>(((AD8)+(AD9))+(AD10))+(AD11)</f>
        <v>0</v>
      </c>
      <c r="AE12" s="7">
        <f>(((AE8)+(AE9))+(AE10))+(AE11)</f>
        <v>0</v>
      </c>
      <c r="AF12" s="7">
        <f>(AD12)-(AE12)</f>
        <v>0</v>
      </c>
      <c r="AG12" s="8">
        <f>IF(AE12=0,"",(AD12)/(AE12))</f>
        <v>0</v>
      </c>
      <c r="AH12" s="7">
        <f>(((AH8)+(AH9))+(AH10))+(AH11)</f>
        <v>0</v>
      </c>
      <c r="AI12" s="7">
        <f>(((AI8)+(AI9))+(AI10))+(AI11)</f>
        <v>0</v>
      </c>
      <c r="AJ12" s="7">
        <f>(AH12)-(AI12)</f>
        <v>0</v>
      </c>
      <c r="AK12" s="8">
        <f>IF(AI12=0,"",(AH12)/(AI12))</f>
        <v>0</v>
      </c>
      <c r="AL12" s="7">
        <f>(((AL8)+(AL9))+(AL10))+(AL11)</f>
        <v>0</v>
      </c>
      <c r="AM12" s="7">
        <f>(((AM8)+(AM9))+(AM10))+(AM11)</f>
        <v>0</v>
      </c>
      <c r="AN12" s="7">
        <f>(AL12)-(AM12)</f>
        <v>0</v>
      </c>
      <c r="AO12" s="8">
        <f>IF(AM12=0,"",(AL12)/(AM12))</f>
        <v>0</v>
      </c>
      <c r="AP12" s="7">
        <f>(((AP8)+(AP9))+(AP10))+(AP11)</f>
        <v>0</v>
      </c>
      <c r="AQ12" s="7">
        <f>(((AQ8)+(AQ9))+(AQ10))+(AQ11)</f>
        <v>0</v>
      </c>
      <c r="AR12" s="7">
        <f>(AP12)-(AQ12)</f>
        <v>0</v>
      </c>
      <c r="AS12" s="8">
        <f>IF(AQ12=0,"",(AP12)/(AQ12))</f>
        <v>0</v>
      </c>
      <c r="AT12" s="7">
        <f>((((((((((B12)+(F12))+(J12))+(N12))+(R12))+(V12))+(Z12))+(AD12))+(AH12))+(AL12))+(AP12)</f>
        <v>0</v>
      </c>
      <c r="AU12" s="7">
        <f>((((((((((C12)+(G12))+(K12))+(O12))+(S12))+(W12))+(AA12))+(AE12))+(AI12))+(AM12))+(AQ12)</f>
        <v>0</v>
      </c>
      <c r="AV12" s="7">
        <f>(AT12)-(AU12)</f>
        <v>0</v>
      </c>
      <c r="AW12" s="8">
        <f>IF(AU12=0,"",(AT12)/(AU12))</f>
        <v>0</v>
      </c>
    </row>
    <row r="13" spans="1:49">
      <c r="A13" s="3" t="s">
        <v>25</v>
      </c>
      <c r="B13" s="7">
        <f>(B12)-(0)</f>
        <v>0</v>
      </c>
      <c r="C13" s="7">
        <f>(C12)-(0)</f>
        <v>0</v>
      </c>
      <c r="D13" s="7">
        <f>(B13)-(C13)</f>
        <v>0</v>
      </c>
      <c r="E13" s="8">
        <f>IF(C13=0,"",(B13)/(C13))</f>
        <v>0</v>
      </c>
      <c r="F13" s="7">
        <f>(F12)-(0)</f>
        <v>0</v>
      </c>
      <c r="G13" s="7">
        <f>(G12)-(0)</f>
        <v>0</v>
      </c>
      <c r="H13" s="7">
        <f>(F13)-(G13)</f>
        <v>0</v>
      </c>
      <c r="I13" s="8">
        <f>IF(G13=0,"",(F13)/(G13))</f>
        <v>0</v>
      </c>
      <c r="J13" s="7">
        <f>(J12)-(0)</f>
        <v>0</v>
      </c>
      <c r="K13" s="7">
        <f>(K12)-(0)</f>
        <v>0</v>
      </c>
      <c r="L13" s="7">
        <f>(J13)-(K13)</f>
        <v>0</v>
      </c>
      <c r="M13" s="8">
        <f>IF(K13=0,"",(J13)/(K13))</f>
        <v>0</v>
      </c>
      <c r="N13" s="7">
        <f>(N12)-(0)</f>
        <v>0</v>
      </c>
      <c r="O13" s="7">
        <f>(O12)-(0)</f>
        <v>0</v>
      </c>
      <c r="P13" s="7">
        <f>(N13)-(O13)</f>
        <v>0</v>
      </c>
      <c r="Q13" s="8">
        <f>IF(O13=0,"",(N13)/(O13))</f>
        <v>0</v>
      </c>
      <c r="R13" s="7">
        <f>(R12)-(0)</f>
        <v>0</v>
      </c>
      <c r="S13" s="7">
        <f>(S12)-(0)</f>
        <v>0</v>
      </c>
      <c r="T13" s="7">
        <f>(R13)-(S13)</f>
        <v>0</v>
      </c>
      <c r="U13" s="8">
        <f>IF(S13=0,"",(R13)/(S13))</f>
        <v>0</v>
      </c>
      <c r="V13" s="7">
        <f>(V12)-(0)</f>
        <v>0</v>
      </c>
      <c r="W13" s="7">
        <f>(W12)-(0)</f>
        <v>0</v>
      </c>
      <c r="X13" s="7">
        <f>(V13)-(W13)</f>
        <v>0</v>
      </c>
      <c r="Y13" s="8">
        <f>IF(W13=0,"",(V13)/(W13))</f>
        <v>0</v>
      </c>
      <c r="Z13" s="7">
        <f>(Z12)-(0)</f>
        <v>0</v>
      </c>
      <c r="AA13" s="7">
        <f>(AA12)-(0)</f>
        <v>0</v>
      </c>
      <c r="AB13" s="7">
        <f>(Z13)-(AA13)</f>
        <v>0</v>
      </c>
      <c r="AC13" s="8">
        <f>IF(AA13=0,"",(Z13)/(AA13))</f>
        <v>0</v>
      </c>
      <c r="AD13" s="7">
        <f>(AD12)-(0)</f>
        <v>0</v>
      </c>
      <c r="AE13" s="7">
        <f>(AE12)-(0)</f>
        <v>0</v>
      </c>
      <c r="AF13" s="7">
        <f>(AD13)-(AE13)</f>
        <v>0</v>
      </c>
      <c r="AG13" s="8">
        <f>IF(AE13=0,"",(AD13)/(AE13))</f>
        <v>0</v>
      </c>
      <c r="AH13" s="7">
        <f>(AH12)-(0)</f>
        <v>0</v>
      </c>
      <c r="AI13" s="7">
        <f>(AI12)-(0)</f>
        <v>0</v>
      </c>
      <c r="AJ13" s="7">
        <f>(AH13)-(AI13)</f>
        <v>0</v>
      </c>
      <c r="AK13" s="8">
        <f>IF(AI13=0,"",(AH13)/(AI13))</f>
        <v>0</v>
      </c>
      <c r="AL13" s="7">
        <f>(AL12)-(0)</f>
        <v>0</v>
      </c>
      <c r="AM13" s="7">
        <f>(AM12)-(0)</f>
        <v>0</v>
      </c>
      <c r="AN13" s="7">
        <f>(AL13)-(AM13)</f>
        <v>0</v>
      </c>
      <c r="AO13" s="8">
        <f>IF(AM13=0,"",(AL13)/(AM13))</f>
        <v>0</v>
      </c>
      <c r="AP13" s="7">
        <f>(AP12)-(0)</f>
        <v>0</v>
      </c>
      <c r="AQ13" s="7">
        <f>(AQ12)-(0)</f>
        <v>0</v>
      </c>
      <c r="AR13" s="7">
        <f>(AP13)-(AQ13)</f>
        <v>0</v>
      </c>
      <c r="AS13" s="8">
        <f>IF(AQ13=0,"",(AP13)/(AQ13))</f>
        <v>0</v>
      </c>
      <c r="AT13" s="7">
        <f>((((((((((B13)+(F13))+(J13))+(N13))+(R13))+(V13))+(Z13))+(AD13))+(AH13))+(AL13))+(AP13)</f>
        <v>0</v>
      </c>
      <c r="AU13" s="7">
        <f>((((((((((C13)+(G13))+(K13))+(O13))+(S13))+(W13))+(AA13))+(AE13))+(AI13))+(AM13))+(AQ13)</f>
        <v>0</v>
      </c>
      <c r="AV13" s="7">
        <f>(AT13)-(AU13)</f>
        <v>0</v>
      </c>
      <c r="AW13" s="8">
        <f>IF(AU13=0,"",(AT13)/(AU13))</f>
        <v>0</v>
      </c>
    </row>
    <row r="14" spans="1:49">
      <c r="A14" s="3" t="s">
        <v>26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>
      <c r="A15" s="3" t="s">
        <v>27</v>
      </c>
      <c r="B15" s="4"/>
      <c r="C15" s="4"/>
      <c r="D15" s="5">
        <f>(B15)-(C15)</f>
        <v>0</v>
      </c>
      <c r="E15" s="6">
        <f>IF(C15=0,"",(B15)/(C15))</f>
        <v>0</v>
      </c>
      <c r="F15" s="4"/>
      <c r="G15" s="4"/>
      <c r="H15" s="5">
        <f>(F15)-(G15)</f>
        <v>0</v>
      </c>
      <c r="I15" s="6">
        <f>IF(G15=0,"",(F15)/(G15))</f>
        <v>0</v>
      </c>
      <c r="J15" s="4"/>
      <c r="K15" s="4"/>
      <c r="L15" s="5">
        <f>(J15)-(K15)</f>
        <v>0</v>
      </c>
      <c r="M15" s="6">
        <f>IF(K15=0,"",(J15)/(K15))</f>
        <v>0</v>
      </c>
      <c r="N15" s="4"/>
      <c r="O15" s="4"/>
      <c r="P15" s="5">
        <f>(N15)-(O15)</f>
        <v>0</v>
      </c>
      <c r="Q15" s="6">
        <f>IF(O15=0,"",(N15)/(O15))</f>
        <v>0</v>
      </c>
      <c r="R15" s="4"/>
      <c r="S15" s="4"/>
      <c r="T15" s="5">
        <f>(R15)-(S15)</f>
        <v>0</v>
      </c>
      <c r="U15" s="6">
        <f>IF(S15=0,"",(R15)/(S15))</f>
        <v>0</v>
      </c>
      <c r="V15" s="4"/>
      <c r="W15" s="4"/>
      <c r="X15" s="5">
        <f>(V15)-(W15)</f>
        <v>0</v>
      </c>
      <c r="Y15" s="6">
        <f>IF(W15=0,"",(V15)/(W15))</f>
        <v>0</v>
      </c>
      <c r="Z15" s="4"/>
      <c r="AA15" s="4"/>
      <c r="AB15" s="5">
        <f>(Z15)-(AA15)</f>
        <v>0</v>
      </c>
      <c r="AC15" s="6">
        <f>IF(AA15=0,"",(Z15)/(AA15))</f>
        <v>0</v>
      </c>
      <c r="AD15" s="4"/>
      <c r="AE15" s="4"/>
      <c r="AF15" s="5">
        <f>(AD15)-(AE15)</f>
        <v>0</v>
      </c>
      <c r="AG15" s="6">
        <f>IF(AE15=0,"",(AD15)/(AE15))</f>
        <v>0</v>
      </c>
      <c r="AH15" s="4"/>
      <c r="AI15" s="4"/>
      <c r="AJ15" s="5">
        <f>(AH15)-(AI15)</f>
        <v>0</v>
      </c>
      <c r="AK15" s="6">
        <f>IF(AI15=0,"",(AH15)/(AI15))</f>
        <v>0</v>
      </c>
      <c r="AL15" s="4"/>
      <c r="AM15" s="4"/>
      <c r="AN15" s="5">
        <f>(AL15)-(AM15)</f>
        <v>0</v>
      </c>
      <c r="AO15" s="6">
        <f>IF(AM15=0,"",(AL15)/(AM15))</f>
        <v>0</v>
      </c>
      <c r="AP15" s="4"/>
      <c r="AQ15" s="4"/>
      <c r="AR15" s="5">
        <f>(AP15)-(AQ15)</f>
        <v>0</v>
      </c>
      <c r="AS15" s="6">
        <f>IF(AQ15=0,"",(AP15)/(AQ15))</f>
        <v>0</v>
      </c>
      <c r="AT15" s="5">
        <f>((((((((((B15)+(F15))+(J15))+(N15))+(R15))+(V15))+(Z15))+(AD15))+(AH15))+(AL15))+(AP15)</f>
        <v>0</v>
      </c>
      <c r="AU15" s="5">
        <f>((((((((((C15)+(G15))+(K15))+(O15))+(S15))+(W15))+(AA15))+(AE15))+(AI15))+(AM15))+(AQ15)</f>
        <v>0</v>
      </c>
      <c r="AV15" s="5">
        <f>(AT15)-(AU15)</f>
        <v>0</v>
      </c>
      <c r="AW15" s="6">
        <f>IF(AU15=0,"",(AT15)/(AU15))</f>
        <v>0</v>
      </c>
    </row>
    <row r="16" spans="1:49">
      <c r="A16" s="3" t="s">
        <v>28</v>
      </c>
      <c r="B16" s="5">
        <f>9949.95</f>
        <v>0</v>
      </c>
      <c r="C16" s="5">
        <f>8135.67</f>
        <v>0</v>
      </c>
      <c r="D16" s="5">
        <f>(B16)-(C16)</f>
        <v>0</v>
      </c>
      <c r="E16" s="6">
        <f>IF(C16=0,"",(B16)/(C16))</f>
        <v>0</v>
      </c>
      <c r="F16" s="5">
        <f>3988.4</f>
        <v>0</v>
      </c>
      <c r="G16" s="5">
        <f>8135.67</f>
        <v>0</v>
      </c>
      <c r="H16" s="5">
        <f>(F16)-(G16)</f>
        <v>0</v>
      </c>
      <c r="I16" s="6">
        <f>IF(G16=0,"",(F16)/(G16))</f>
        <v>0</v>
      </c>
      <c r="J16" s="5">
        <f>11264.76</f>
        <v>0</v>
      </c>
      <c r="K16" s="5">
        <f>8135.67</f>
        <v>0</v>
      </c>
      <c r="L16" s="5">
        <f>(J16)-(K16)</f>
        <v>0</v>
      </c>
      <c r="M16" s="6">
        <f>IF(K16=0,"",(J16)/(K16))</f>
        <v>0</v>
      </c>
      <c r="N16" s="5">
        <f>7509.84</f>
        <v>0</v>
      </c>
      <c r="O16" s="5">
        <f>8135.67</f>
        <v>0</v>
      </c>
      <c r="P16" s="5">
        <f>(N16)-(O16)</f>
        <v>0</v>
      </c>
      <c r="Q16" s="6">
        <f>IF(O16=0,"",(N16)/(O16))</f>
        <v>0</v>
      </c>
      <c r="R16" s="5">
        <f>7509.84</f>
        <v>0</v>
      </c>
      <c r="S16" s="5">
        <f>8135.67</f>
        <v>0</v>
      </c>
      <c r="T16" s="5">
        <f>(R16)-(S16)</f>
        <v>0</v>
      </c>
      <c r="U16" s="6">
        <f>IF(S16=0,"",(R16)/(S16))</f>
        <v>0</v>
      </c>
      <c r="V16" s="5">
        <f>7509.84</f>
        <v>0</v>
      </c>
      <c r="W16" s="5">
        <f>8135.67</f>
        <v>0</v>
      </c>
      <c r="X16" s="5">
        <f>(V16)-(W16)</f>
        <v>0</v>
      </c>
      <c r="Y16" s="6">
        <f>IF(W16=0,"",(V16)/(W16))</f>
        <v>0</v>
      </c>
      <c r="Z16" s="5">
        <f>7509.84</f>
        <v>0</v>
      </c>
      <c r="AA16" s="5">
        <f>8135.67</f>
        <v>0</v>
      </c>
      <c r="AB16" s="5">
        <f>(Z16)-(AA16)</f>
        <v>0</v>
      </c>
      <c r="AC16" s="6">
        <f>IF(AA16=0,"",(Z16)/(AA16))</f>
        <v>0</v>
      </c>
      <c r="AD16" s="5">
        <f>7509.84</f>
        <v>0</v>
      </c>
      <c r="AE16" s="5">
        <f>8135.67</f>
        <v>0</v>
      </c>
      <c r="AF16" s="5">
        <f>(AD16)-(AE16)</f>
        <v>0</v>
      </c>
      <c r="AG16" s="6">
        <f>IF(AE16=0,"",(AD16)/(AE16))</f>
        <v>0</v>
      </c>
      <c r="AH16" s="5">
        <f>11264.76</f>
        <v>0</v>
      </c>
      <c r="AI16" s="5">
        <f>8135.67</f>
        <v>0</v>
      </c>
      <c r="AJ16" s="5">
        <f>(AH16)-(AI16)</f>
        <v>0</v>
      </c>
      <c r="AK16" s="6">
        <f>IF(AI16=0,"",(AH16)/(AI16))</f>
        <v>0</v>
      </c>
      <c r="AL16" s="5">
        <f>7509.84</f>
        <v>0</v>
      </c>
      <c r="AM16" s="5">
        <f>8135.67</f>
        <v>0</v>
      </c>
      <c r="AN16" s="5">
        <f>(AL16)-(AM16)</f>
        <v>0</v>
      </c>
      <c r="AO16" s="6">
        <f>IF(AM16=0,"",(AL16)/(AM16))</f>
        <v>0</v>
      </c>
      <c r="AP16" s="5">
        <f>7509.84</f>
        <v>0</v>
      </c>
      <c r="AQ16" s="5">
        <f>8135.67</f>
        <v>0</v>
      </c>
      <c r="AR16" s="5">
        <f>(AP16)-(AQ16)</f>
        <v>0</v>
      </c>
      <c r="AS16" s="6">
        <f>IF(AQ16=0,"",(AP16)/(AQ16))</f>
        <v>0</v>
      </c>
      <c r="AT16" s="5">
        <f>((((((((((B16)+(F16))+(J16))+(N16))+(R16))+(V16))+(Z16))+(AD16))+(AH16))+(AL16))+(AP16)</f>
        <v>0</v>
      </c>
      <c r="AU16" s="5">
        <f>((((((((((C16)+(G16))+(K16))+(O16))+(S16))+(W16))+(AA16))+(AE16))+(AI16))+(AM16))+(AQ16)</f>
        <v>0</v>
      </c>
      <c r="AV16" s="5">
        <f>(AT16)-(AU16)</f>
        <v>0</v>
      </c>
      <c r="AW16" s="6">
        <f>IF(AU16=0,"",(AT16)/(AU16))</f>
        <v>0</v>
      </c>
    </row>
    <row r="17" spans="1:49">
      <c r="A17" s="3" t="s">
        <v>29</v>
      </c>
      <c r="B17" s="5">
        <f>5357.66</f>
        <v>0</v>
      </c>
      <c r="C17" s="5">
        <f>4380.75</f>
        <v>0</v>
      </c>
      <c r="D17" s="5">
        <f>(B17)-(C17)</f>
        <v>0</v>
      </c>
      <c r="E17" s="6">
        <f>IF(C17=0,"",(B17)/(C17))</f>
        <v>0</v>
      </c>
      <c r="F17" s="5">
        <f>2147.6</f>
        <v>0</v>
      </c>
      <c r="G17" s="5">
        <f>4380.75</f>
        <v>0</v>
      </c>
      <c r="H17" s="5">
        <f>(F17)-(G17)</f>
        <v>0</v>
      </c>
      <c r="I17" s="6">
        <f>IF(G17=0,"",(F17)/(G17))</f>
        <v>0</v>
      </c>
      <c r="J17" s="5">
        <f>6065.64</f>
        <v>0</v>
      </c>
      <c r="K17" s="5">
        <f>4380.75</f>
        <v>0</v>
      </c>
      <c r="L17" s="5">
        <f>(J17)-(K17)</f>
        <v>0</v>
      </c>
      <c r="M17" s="6">
        <f>IF(K17=0,"",(J17)/(K17))</f>
        <v>0</v>
      </c>
      <c r="N17" s="5">
        <f>4043.76</f>
        <v>0</v>
      </c>
      <c r="O17" s="5">
        <f>4380.75</f>
        <v>0</v>
      </c>
      <c r="P17" s="5">
        <f>(N17)-(O17)</f>
        <v>0</v>
      </c>
      <c r="Q17" s="6">
        <f>IF(O17=0,"",(N17)/(O17))</f>
        <v>0</v>
      </c>
      <c r="R17" s="5">
        <f>4043.76</f>
        <v>0</v>
      </c>
      <c r="S17" s="5">
        <f>4380.75</f>
        <v>0</v>
      </c>
      <c r="T17" s="5">
        <f>(R17)-(S17)</f>
        <v>0</v>
      </c>
      <c r="U17" s="6">
        <f>IF(S17=0,"",(R17)/(S17))</f>
        <v>0</v>
      </c>
      <c r="V17" s="5">
        <f>4043.76</f>
        <v>0</v>
      </c>
      <c r="W17" s="5">
        <f>4380.75</f>
        <v>0</v>
      </c>
      <c r="X17" s="5">
        <f>(V17)-(W17)</f>
        <v>0</v>
      </c>
      <c r="Y17" s="6">
        <f>IF(W17=0,"",(V17)/(W17))</f>
        <v>0</v>
      </c>
      <c r="Z17" s="5">
        <f>4043.76</f>
        <v>0</v>
      </c>
      <c r="AA17" s="5">
        <f>4380.75</f>
        <v>0</v>
      </c>
      <c r="AB17" s="5">
        <f>(Z17)-(AA17)</f>
        <v>0</v>
      </c>
      <c r="AC17" s="6">
        <f>IF(AA17=0,"",(Z17)/(AA17))</f>
        <v>0</v>
      </c>
      <c r="AD17" s="5">
        <f>4043.76</f>
        <v>0</v>
      </c>
      <c r="AE17" s="5">
        <f>4380.75</f>
        <v>0</v>
      </c>
      <c r="AF17" s="5">
        <f>(AD17)-(AE17)</f>
        <v>0</v>
      </c>
      <c r="AG17" s="6">
        <f>IF(AE17=0,"",(AD17)/(AE17))</f>
        <v>0</v>
      </c>
      <c r="AH17" s="5">
        <f>6065.64</f>
        <v>0</v>
      </c>
      <c r="AI17" s="5">
        <f>4380.75</f>
        <v>0</v>
      </c>
      <c r="AJ17" s="5">
        <f>(AH17)-(AI17)</f>
        <v>0</v>
      </c>
      <c r="AK17" s="6">
        <f>IF(AI17=0,"",(AH17)/(AI17))</f>
        <v>0</v>
      </c>
      <c r="AL17" s="5">
        <f>4043.76</f>
        <v>0</v>
      </c>
      <c r="AM17" s="5">
        <f>4380.75</f>
        <v>0</v>
      </c>
      <c r="AN17" s="5">
        <f>(AL17)-(AM17)</f>
        <v>0</v>
      </c>
      <c r="AO17" s="6">
        <f>IF(AM17=0,"",(AL17)/(AM17))</f>
        <v>0</v>
      </c>
      <c r="AP17" s="5">
        <f>4043.76</f>
        <v>0</v>
      </c>
      <c r="AQ17" s="5">
        <f>4380.75</f>
        <v>0</v>
      </c>
      <c r="AR17" s="5">
        <f>(AP17)-(AQ17)</f>
        <v>0</v>
      </c>
      <c r="AS17" s="6">
        <f>IF(AQ17=0,"",(AP17)/(AQ17))</f>
        <v>0</v>
      </c>
      <c r="AT17" s="5">
        <f>((((((((((B17)+(F17))+(J17))+(N17))+(R17))+(V17))+(Z17))+(AD17))+(AH17))+(AL17))+(AP17)</f>
        <v>0</v>
      </c>
      <c r="AU17" s="5">
        <f>((((((((((C17)+(G17))+(K17))+(O17))+(S17))+(W17))+(AA17))+(AE17))+(AI17))+(AM17))+(AQ17)</f>
        <v>0</v>
      </c>
      <c r="AV17" s="5">
        <f>(AT17)-(AU17)</f>
        <v>0</v>
      </c>
      <c r="AW17" s="6">
        <f>IF(AU17=0,"",(AT17)/(AU17))</f>
        <v>0</v>
      </c>
    </row>
    <row r="18" spans="1:49">
      <c r="A18" s="3" t="s">
        <v>30</v>
      </c>
      <c r="B18" s="5">
        <f>-5417.6</f>
        <v>0</v>
      </c>
      <c r="C18" s="4"/>
      <c r="D18" s="5">
        <f>(B18)-(C18)</f>
        <v>0</v>
      </c>
      <c r="E18" s="6">
        <f>IF(C18=0,"",(B18)/(C18))</f>
        <v>0</v>
      </c>
      <c r="F18" s="5">
        <f>5417.6</f>
        <v>0</v>
      </c>
      <c r="G18" s="4"/>
      <c r="H18" s="5">
        <f>(F18)-(G18)</f>
        <v>0</v>
      </c>
      <c r="I18" s="6">
        <f>IF(G18=0,"",(F18)/(G18))</f>
        <v>0</v>
      </c>
      <c r="J18" s="5">
        <f>0</f>
        <v>0</v>
      </c>
      <c r="K18" s="4"/>
      <c r="L18" s="5">
        <f>(J18)-(K18)</f>
        <v>0</v>
      </c>
      <c r="M18" s="6">
        <f>IF(K18=0,"",(J18)/(K18))</f>
        <v>0</v>
      </c>
      <c r="N18" s="5">
        <f>0</f>
        <v>0</v>
      </c>
      <c r="O18" s="4"/>
      <c r="P18" s="5">
        <f>(N18)-(O18)</f>
        <v>0</v>
      </c>
      <c r="Q18" s="6">
        <f>IF(O18=0,"",(N18)/(O18))</f>
        <v>0</v>
      </c>
      <c r="R18" s="5">
        <f>0</f>
        <v>0</v>
      </c>
      <c r="S18" s="4"/>
      <c r="T18" s="5">
        <f>(R18)-(S18)</f>
        <v>0</v>
      </c>
      <c r="U18" s="6">
        <f>IF(S18=0,"",(R18)/(S18))</f>
        <v>0</v>
      </c>
      <c r="V18" s="5">
        <f>0</f>
        <v>0</v>
      </c>
      <c r="W18" s="4"/>
      <c r="X18" s="5">
        <f>(V18)-(W18)</f>
        <v>0</v>
      </c>
      <c r="Y18" s="6">
        <f>IF(W18=0,"",(V18)/(W18))</f>
        <v>0</v>
      </c>
      <c r="Z18" s="5">
        <f>0</f>
        <v>0</v>
      </c>
      <c r="AA18" s="4"/>
      <c r="AB18" s="5">
        <f>(Z18)-(AA18)</f>
        <v>0</v>
      </c>
      <c r="AC18" s="6">
        <f>IF(AA18=0,"",(Z18)/(AA18))</f>
        <v>0</v>
      </c>
      <c r="AD18" s="5">
        <f>0</f>
        <v>0</v>
      </c>
      <c r="AE18" s="4"/>
      <c r="AF18" s="5">
        <f>(AD18)-(AE18)</f>
        <v>0</v>
      </c>
      <c r="AG18" s="6">
        <f>IF(AE18=0,"",(AD18)/(AE18))</f>
        <v>0</v>
      </c>
      <c r="AH18" s="5">
        <f>0</f>
        <v>0</v>
      </c>
      <c r="AI18" s="4"/>
      <c r="AJ18" s="5">
        <f>(AH18)-(AI18)</f>
        <v>0</v>
      </c>
      <c r="AK18" s="6">
        <f>IF(AI18=0,"",(AH18)/(AI18))</f>
        <v>0</v>
      </c>
      <c r="AL18" s="5">
        <f>0</f>
        <v>0</v>
      </c>
      <c r="AM18" s="4"/>
      <c r="AN18" s="5">
        <f>(AL18)-(AM18)</f>
        <v>0</v>
      </c>
      <c r="AO18" s="6">
        <f>IF(AM18=0,"",(AL18)/(AM18))</f>
        <v>0</v>
      </c>
      <c r="AP18" s="5">
        <f>0</f>
        <v>0</v>
      </c>
      <c r="AQ18" s="4"/>
      <c r="AR18" s="5">
        <f>(AP18)-(AQ18)</f>
        <v>0</v>
      </c>
      <c r="AS18" s="6">
        <f>IF(AQ18=0,"",(AP18)/(AQ18))</f>
        <v>0</v>
      </c>
      <c r="AT18" s="5">
        <f>((((((((((B18)+(F18))+(J18))+(N18))+(R18))+(V18))+(Z18))+(AD18))+(AH18))+(AL18))+(AP18)</f>
        <v>0</v>
      </c>
      <c r="AU18" s="5">
        <f>((((((((((C18)+(G18))+(K18))+(O18))+(S18))+(W18))+(AA18))+(AE18))+(AI18))+(AM18))+(AQ18)</f>
        <v>0</v>
      </c>
      <c r="AV18" s="5">
        <f>(AT18)-(AU18)</f>
        <v>0</v>
      </c>
      <c r="AW18" s="6">
        <f>IF(AU18=0,"",(AT18)/(AU18))</f>
        <v>0</v>
      </c>
    </row>
    <row r="19" spans="1:49">
      <c r="A19" s="3" t="s">
        <v>31</v>
      </c>
      <c r="B19" s="7">
        <f>(((B15)+(B16))+(B17))+(B18)</f>
        <v>0</v>
      </c>
      <c r="C19" s="7">
        <f>(((C15)+(C16))+(C17))+(C18)</f>
        <v>0</v>
      </c>
      <c r="D19" s="7">
        <f>(B19)-(C19)</f>
        <v>0</v>
      </c>
      <c r="E19" s="8">
        <f>IF(C19=0,"",(B19)/(C19))</f>
        <v>0</v>
      </c>
      <c r="F19" s="7">
        <f>(((F15)+(F16))+(F17))+(F18)</f>
        <v>0</v>
      </c>
      <c r="G19" s="7">
        <f>(((G15)+(G16))+(G17))+(G18)</f>
        <v>0</v>
      </c>
      <c r="H19" s="7">
        <f>(F19)-(G19)</f>
        <v>0</v>
      </c>
      <c r="I19" s="8">
        <f>IF(G19=0,"",(F19)/(G19))</f>
        <v>0</v>
      </c>
      <c r="J19" s="7">
        <f>(((J15)+(J16))+(J17))+(J18)</f>
        <v>0</v>
      </c>
      <c r="K19" s="7">
        <f>(((K15)+(K16))+(K17))+(K18)</f>
        <v>0</v>
      </c>
      <c r="L19" s="7">
        <f>(J19)-(K19)</f>
        <v>0</v>
      </c>
      <c r="M19" s="8">
        <f>IF(K19=0,"",(J19)/(K19))</f>
        <v>0</v>
      </c>
      <c r="N19" s="7">
        <f>(((N15)+(N16))+(N17))+(N18)</f>
        <v>0</v>
      </c>
      <c r="O19" s="7">
        <f>(((O15)+(O16))+(O17))+(O18)</f>
        <v>0</v>
      </c>
      <c r="P19" s="7">
        <f>(N19)-(O19)</f>
        <v>0</v>
      </c>
      <c r="Q19" s="8">
        <f>IF(O19=0,"",(N19)/(O19))</f>
        <v>0</v>
      </c>
      <c r="R19" s="7">
        <f>(((R15)+(R16))+(R17))+(R18)</f>
        <v>0</v>
      </c>
      <c r="S19" s="7">
        <f>(((S15)+(S16))+(S17))+(S18)</f>
        <v>0</v>
      </c>
      <c r="T19" s="7">
        <f>(R19)-(S19)</f>
        <v>0</v>
      </c>
      <c r="U19" s="8">
        <f>IF(S19=0,"",(R19)/(S19))</f>
        <v>0</v>
      </c>
      <c r="V19" s="7">
        <f>(((V15)+(V16))+(V17))+(V18)</f>
        <v>0</v>
      </c>
      <c r="W19" s="7">
        <f>(((W15)+(W16))+(W17))+(W18)</f>
        <v>0</v>
      </c>
      <c r="X19" s="7">
        <f>(V19)-(W19)</f>
        <v>0</v>
      </c>
      <c r="Y19" s="8">
        <f>IF(W19=0,"",(V19)/(W19))</f>
        <v>0</v>
      </c>
      <c r="Z19" s="7">
        <f>(((Z15)+(Z16))+(Z17))+(Z18)</f>
        <v>0</v>
      </c>
      <c r="AA19" s="7">
        <f>(((AA15)+(AA16))+(AA17))+(AA18)</f>
        <v>0</v>
      </c>
      <c r="AB19" s="7">
        <f>(Z19)-(AA19)</f>
        <v>0</v>
      </c>
      <c r="AC19" s="8">
        <f>IF(AA19=0,"",(Z19)/(AA19))</f>
        <v>0</v>
      </c>
      <c r="AD19" s="7">
        <f>(((AD15)+(AD16))+(AD17))+(AD18)</f>
        <v>0</v>
      </c>
      <c r="AE19" s="7">
        <f>(((AE15)+(AE16))+(AE17))+(AE18)</f>
        <v>0</v>
      </c>
      <c r="AF19" s="7">
        <f>(AD19)-(AE19)</f>
        <v>0</v>
      </c>
      <c r="AG19" s="8">
        <f>IF(AE19=0,"",(AD19)/(AE19))</f>
        <v>0</v>
      </c>
      <c r="AH19" s="7">
        <f>(((AH15)+(AH16))+(AH17))+(AH18)</f>
        <v>0</v>
      </c>
      <c r="AI19" s="7">
        <f>(((AI15)+(AI16))+(AI17))+(AI18)</f>
        <v>0</v>
      </c>
      <c r="AJ19" s="7">
        <f>(AH19)-(AI19)</f>
        <v>0</v>
      </c>
      <c r="AK19" s="8">
        <f>IF(AI19=0,"",(AH19)/(AI19))</f>
        <v>0</v>
      </c>
      <c r="AL19" s="7">
        <f>(((AL15)+(AL16))+(AL17))+(AL18)</f>
        <v>0</v>
      </c>
      <c r="AM19" s="7">
        <f>(((AM15)+(AM16))+(AM17))+(AM18)</f>
        <v>0</v>
      </c>
      <c r="AN19" s="7">
        <f>(AL19)-(AM19)</f>
        <v>0</v>
      </c>
      <c r="AO19" s="8">
        <f>IF(AM19=0,"",(AL19)/(AM19))</f>
        <v>0</v>
      </c>
      <c r="AP19" s="7">
        <f>(((AP15)+(AP16))+(AP17))+(AP18)</f>
        <v>0</v>
      </c>
      <c r="AQ19" s="7">
        <f>(((AQ15)+(AQ16))+(AQ17))+(AQ18)</f>
        <v>0</v>
      </c>
      <c r="AR19" s="7">
        <f>(AP19)-(AQ19)</f>
        <v>0</v>
      </c>
      <c r="AS19" s="8">
        <f>IF(AQ19=0,"",(AP19)/(AQ19))</f>
        <v>0</v>
      </c>
      <c r="AT19" s="7">
        <f>((((((((((B19)+(F19))+(J19))+(N19))+(R19))+(V19))+(Z19))+(AD19))+(AH19))+(AL19))+(AP19)</f>
        <v>0</v>
      </c>
      <c r="AU19" s="7">
        <f>((((((((((C19)+(G19))+(K19))+(O19))+(S19))+(W19))+(AA19))+(AE19))+(AI19))+(AM19))+(AQ19)</f>
        <v>0</v>
      </c>
      <c r="AV19" s="7">
        <f>(AT19)-(AU19)</f>
        <v>0</v>
      </c>
      <c r="AW19" s="8">
        <f>IF(AU19=0,"",(AT19)/(AU19))</f>
        <v>0</v>
      </c>
    </row>
    <row r="20" spans="1:49">
      <c r="A20" s="3" t="s">
        <v>32</v>
      </c>
      <c r="B20" s="4"/>
      <c r="C20" s="4"/>
      <c r="D20" s="5">
        <f>(B20)-(C20)</f>
        <v>0</v>
      </c>
      <c r="E20" s="6">
        <f>IF(C20=0,"",(B20)/(C20))</f>
        <v>0</v>
      </c>
      <c r="F20" s="4"/>
      <c r="G20" s="4"/>
      <c r="H20" s="5">
        <f>(F20)-(G20)</f>
        <v>0</v>
      </c>
      <c r="I20" s="6">
        <f>IF(G20=0,"",(F20)/(G20))</f>
        <v>0</v>
      </c>
      <c r="J20" s="4"/>
      <c r="K20" s="4"/>
      <c r="L20" s="5">
        <f>(J20)-(K20)</f>
        <v>0</v>
      </c>
      <c r="M20" s="6">
        <f>IF(K20=0,"",(J20)/(K20))</f>
        <v>0</v>
      </c>
      <c r="N20" s="4"/>
      <c r="O20" s="4"/>
      <c r="P20" s="5">
        <f>(N20)-(O20)</f>
        <v>0</v>
      </c>
      <c r="Q20" s="6">
        <f>IF(O20=0,"",(N20)/(O20))</f>
        <v>0</v>
      </c>
      <c r="R20" s="4"/>
      <c r="S20" s="4"/>
      <c r="T20" s="5">
        <f>(R20)-(S20)</f>
        <v>0</v>
      </c>
      <c r="U20" s="6">
        <f>IF(S20=0,"",(R20)/(S20))</f>
        <v>0</v>
      </c>
      <c r="V20" s="4"/>
      <c r="W20" s="4"/>
      <c r="X20" s="5">
        <f>(V20)-(W20)</f>
        <v>0</v>
      </c>
      <c r="Y20" s="6">
        <f>IF(W20=0,"",(V20)/(W20))</f>
        <v>0</v>
      </c>
      <c r="Z20" s="4"/>
      <c r="AA20" s="4"/>
      <c r="AB20" s="5">
        <f>(Z20)-(AA20)</f>
        <v>0</v>
      </c>
      <c r="AC20" s="6">
        <f>IF(AA20=0,"",(Z20)/(AA20))</f>
        <v>0</v>
      </c>
      <c r="AD20" s="4"/>
      <c r="AE20" s="4"/>
      <c r="AF20" s="5">
        <f>(AD20)-(AE20)</f>
        <v>0</v>
      </c>
      <c r="AG20" s="6">
        <f>IF(AE20=0,"",(AD20)/(AE20))</f>
        <v>0</v>
      </c>
      <c r="AH20" s="4"/>
      <c r="AI20" s="4"/>
      <c r="AJ20" s="5">
        <f>(AH20)-(AI20)</f>
        <v>0</v>
      </c>
      <c r="AK20" s="6">
        <f>IF(AI20=0,"",(AH20)/(AI20))</f>
        <v>0</v>
      </c>
      <c r="AL20" s="4"/>
      <c r="AM20" s="4"/>
      <c r="AN20" s="5">
        <f>(AL20)-(AM20)</f>
        <v>0</v>
      </c>
      <c r="AO20" s="6">
        <f>IF(AM20=0,"",(AL20)/(AM20))</f>
        <v>0</v>
      </c>
      <c r="AP20" s="4"/>
      <c r="AQ20" s="4"/>
      <c r="AR20" s="5">
        <f>(AP20)-(AQ20)</f>
        <v>0</v>
      </c>
      <c r="AS20" s="6">
        <f>IF(AQ20=0,"",(AP20)/(AQ20))</f>
        <v>0</v>
      </c>
      <c r="AT20" s="5">
        <f>((((((((((B20)+(F20))+(J20))+(N20))+(R20))+(V20))+(Z20))+(AD20))+(AH20))+(AL20))+(AP20)</f>
        <v>0</v>
      </c>
      <c r="AU20" s="5">
        <f>((((((((((C20)+(G20))+(K20))+(O20))+(S20))+(W20))+(AA20))+(AE20))+(AI20))+(AM20))+(AQ20)</f>
        <v>0</v>
      </c>
      <c r="AV20" s="5">
        <f>(AT20)-(AU20)</f>
        <v>0</v>
      </c>
      <c r="AW20" s="6">
        <f>IF(AU20=0,"",(AT20)/(AU20))</f>
        <v>0</v>
      </c>
    </row>
    <row r="21" spans="1:49">
      <c r="A21" s="3" t="s">
        <v>33</v>
      </c>
      <c r="B21" s="5">
        <f>778.67</f>
        <v>0</v>
      </c>
      <c r="C21" s="5">
        <f>504.41</f>
        <v>0</v>
      </c>
      <c r="D21" s="5">
        <f>(B21)-(C21)</f>
        <v>0</v>
      </c>
      <c r="E21" s="6">
        <f>IF(C21=0,"",(B21)/(C21))</f>
        <v>0</v>
      </c>
      <c r="F21" s="5">
        <f>235.72</f>
        <v>0</v>
      </c>
      <c r="G21" s="5">
        <f>504.41</f>
        <v>0</v>
      </c>
      <c r="H21" s="5">
        <f>(F21)-(G21)</f>
        <v>0</v>
      </c>
      <c r="I21" s="6">
        <f>IF(G21=0,"",(F21)/(G21))</f>
        <v>0</v>
      </c>
      <c r="J21" s="5">
        <f>663.7</f>
        <v>0</v>
      </c>
      <c r="K21" s="5">
        <f>504.41</f>
        <v>0</v>
      </c>
      <c r="L21" s="5">
        <f>(J21)-(K21)</f>
        <v>0</v>
      </c>
      <c r="M21" s="6">
        <f>IF(K21=0,"",(J21)/(K21))</f>
        <v>0</v>
      </c>
      <c r="N21" s="5">
        <f>442.47</f>
        <v>0</v>
      </c>
      <c r="O21" s="5">
        <f>504.41</f>
        <v>0</v>
      </c>
      <c r="P21" s="5">
        <f>(N21)-(O21)</f>
        <v>0</v>
      </c>
      <c r="Q21" s="6">
        <f>IF(O21=0,"",(N21)/(O21))</f>
        <v>0</v>
      </c>
      <c r="R21" s="5">
        <f>442.47</f>
        <v>0</v>
      </c>
      <c r="S21" s="5">
        <f>504.41</f>
        <v>0</v>
      </c>
      <c r="T21" s="5">
        <f>(R21)-(S21)</f>
        <v>0</v>
      </c>
      <c r="U21" s="6">
        <f>IF(S21=0,"",(R21)/(S21))</f>
        <v>0</v>
      </c>
      <c r="V21" s="5">
        <f>442.47</f>
        <v>0</v>
      </c>
      <c r="W21" s="5">
        <f>504.41</f>
        <v>0</v>
      </c>
      <c r="X21" s="5">
        <f>(V21)-(W21)</f>
        <v>0</v>
      </c>
      <c r="Y21" s="6">
        <f>IF(W21=0,"",(V21)/(W21))</f>
        <v>0</v>
      </c>
      <c r="Z21" s="5">
        <f>442.47</f>
        <v>0</v>
      </c>
      <c r="AA21" s="5">
        <f>504.41</f>
        <v>0</v>
      </c>
      <c r="AB21" s="5">
        <f>(Z21)-(AA21)</f>
        <v>0</v>
      </c>
      <c r="AC21" s="6">
        <f>IF(AA21=0,"",(Z21)/(AA21))</f>
        <v>0</v>
      </c>
      <c r="AD21" s="5">
        <f>442.47</f>
        <v>0</v>
      </c>
      <c r="AE21" s="5">
        <f>504.41</f>
        <v>0</v>
      </c>
      <c r="AF21" s="5">
        <f>(AD21)-(AE21)</f>
        <v>0</v>
      </c>
      <c r="AG21" s="6">
        <f>IF(AE21=0,"",(AD21)/(AE21))</f>
        <v>0</v>
      </c>
      <c r="AH21" s="5">
        <f>663.7</f>
        <v>0</v>
      </c>
      <c r="AI21" s="5">
        <f>504.41</f>
        <v>0</v>
      </c>
      <c r="AJ21" s="5">
        <f>(AH21)-(AI21)</f>
        <v>0</v>
      </c>
      <c r="AK21" s="6">
        <f>IF(AI21=0,"",(AH21)/(AI21))</f>
        <v>0</v>
      </c>
      <c r="AL21" s="5">
        <f>442.47</f>
        <v>0</v>
      </c>
      <c r="AM21" s="5">
        <f>504.41</f>
        <v>0</v>
      </c>
      <c r="AN21" s="5">
        <f>(AL21)-(AM21)</f>
        <v>0</v>
      </c>
      <c r="AO21" s="6">
        <f>IF(AM21=0,"",(AL21)/(AM21))</f>
        <v>0</v>
      </c>
      <c r="AP21" s="5">
        <f>442.47</f>
        <v>0</v>
      </c>
      <c r="AQ21" s="5">
        <f>504.41</f>
        <v>0</v>
      </c>
      <c r="AR21" s="5">
        <f>(AP21)-(AQ21)</f>
        <v>0</v>
      </c>
      <c r="AS21" s="6">
        <f>IF(AQ21=0,"",(AP21)/(AQ21))</f>
        <v>0</v>
      </c>
      <c r="AT21" s="5">
        <f>((((((((((B21)+(F21))+(J21))+(N21))+(R21))+(V21))+(Z21))+(AD21))+(AH21))+(AL21))+(AP21)</f>
        <v>0</v>
      </c>
      <c r="AU21" s="5">
        <f>((((((((((C21)+(G21))+(K21))+(O21))+(S21))+(W21))+(AA21))+(AE21))+(AI21))+(AM21))+(AQ21)</f>
        <v>0</v>
      </c>
      <c r="AV21" s="5">
        <f>(AT21)-(AU21)</f>
        <v>0</v>
      </c>
      <c r="AW21" s="6">
        <f>IF(AU21=0,"",(AT21)/(AU21))</f>
        <v>0</v>
      </c>
    </row>
    <row r="22" spans="1:49">
      <c r="A22" s="3" t="s">
        <v>34</v>
      </c>
      <c r="B22" s="5">
        <f>419.28</f>
        <v>0</v>
      </c>
      <c r="C22" s="5">
        <f>271.61</f>
        <v>0</v>
      </c>
      <c r="D22" s="5">
        <f>(B22)-(C22)</f>
        <v>0</v>
      </c>
      <c r="E22" s="6">
        <f>IF(C22=0,"",(B22)/(C22))</f>
        <v>0</v>
      </c>
      <c r="F22" s="5">
        <f>126.92</f>
        <v>0</v>
      </c>
      <c r="G22" s="5">
        <f>271.61</f>
        <v>0</v>
      </c>
      <c r="H22" s="5">
        <f>(F22)-(G22)</f>
        <v>0</v>
      </c>
      <c r="I22" s="6">
        <f>IF(G22=0,"",(F22)/(G22))</f>
        <v>0</v>
      </c>
      <c r="J22" s="5">
        <f>357.38</f>
        <v>0</v>
      </c>
      <c r="K22" s="5">
        <f>271.61</f>
        <v>0</v>
      </c>
      <c r="L22" s="5">
        <f>(J22)-(K22)</f>
        <v>0</v>
      </c>
      <c r="M22" s="6">
        <f>IF(K22=0,"",(J22)/(K22))</f>
        <v>0</v>
      </c>
      <c r="N22" s="5">
        <f>238.25</f>
        <v>0</v>
      </c>
      <c r="O22" s="5">
        <f>271.61</f>
        <v>0</v>
      </c>
      <c r="P22" s="5">
        <f>(N22)-(O22)</f>
        <v>0</v>
      </c>
      <c r="Q22" s="6">
        <f>IF(O22=0,"",(N22)/(O22))</f>
        <v>0</v>
      </c>
      <c r="R22" s="5">
        <f>238.25</f>
        <v>0</v>
      </c>
      <c r="S22" s="5">
        <f>271.61</f>
        <v>0</v>
      </c>
      <c r="T22" s="5">
        <f>(R22)-(S22)</f>
        <v>0</v>
      </c>
      <c r="U22" s="6">
        <f>IF(S22=0,"",(R22)/(S22))</f>
        <v>0</v>
      </c>
      <c r="V22" s="5">
        <f>238.25</f>
        <v>0</v>
      </c>
      <c r="W22" s="5">
        <f>271.61</f>
        <v>0</v>
      </c>
      <c r="X22" s="5">
        <f>(V22)-(W22)</f>
        <v>0</v>
      </c>
      <c r="Y22" s="6">
        <f>IF(W22=0,"",(V22)/(W22))</f>
        <v>0</v>
      </c>
      <c r="Z22" s="5">
        <f>238.25</f>
        <v>0</v>
      </c>
      <c r="AA22" s="5">
        <f>271.61</f>
        <v>0</v>
      </c>
      <c r="AB22" s="5">
        <f>(Z22)-(AA22)</f>
        <v>0</v>
      </c>
      <c r="AC22" s="6">
        <f>IF(AA22=0,"",(Z22)/(AA22))</f>
        <v>0</v>
      </c>
      <c r="AD22" s="5">
        <f>238.25</f>
        <v>0</v>
      </c>
      <c r="AE22" s="5">
        <f>271.61</f>
        <v>0</v>
      </c>
      <c r="AF22" s="5">
        <f>(AD22)-(AE22)</f>
        <v>0</v>
      </c>
      <c r="AG22" s="6">
        <f>IF(AE22=0,"",(AD22)/(AE22))</f>
        <v>0</v>
      </c>
      <c r="AH22" s="5">
        <f>357.38</f>
        <v>0</v>
      </c>
      <c r="AI22" s="5">
        <f>271.61</f>
        <v>0</v>
      </c>
      <c r="AJ22" s="5">
        <f>(AH22)-(AI22)</f>
        <v>0</v>
      </c>
      <c r="AK22" s="6">
        <f>IF(AI22=0,"",(AH22)/(AI22))</f>
        <v>0</v>
      </c>
      <c r="AL22" s="5">
        <f>238.25</f>
        <v>0</v>
      </c>
      <c r="AM22" s="5">
        <f>271.61</f>
        <v>0</v>
      </c>
      <c r="AN22" s="5">
        <f>(AL22)-(AM22)</f>
        <v>0</v>
      </c>
      <c r="AO22" s="6">
        <f>IF(AM22=0,"",(AL22)/(AM22))</f>
        <v>0</v>
      </c>
      <c r="AP22" s="5">
        <f>238.25</f>
        <v>0</v>
      </c>
      <c r="AQ22" s="5">
        <f>271.61</f>
        <v>0</v>
      </c>
      <c r="AR22" s="5">
        <f>(AP22)-(AQ22)</f>
        <v>0</v>
      </c>
      <c r="AS22" s="6">
        <f>IF(AQ22=0,"",(AP22)/(AQ22))</f>
        <v>0</v>
      </c>
      <c r="AT22" s="5">
        <f>((((((((((B22)+(F22))+(J22))+(N22))+(R22))+(V22))+(Z22))+(AD22))+(AH22))+(AL22))+(AP22)</f>
        <v>0</v>
      </c>
      <c r="AU22" s="5">
        <f>((((((((((C22)+(G22))+(K22))+(O22))+(S22))+(W22))+(AA22))+(AE22))+(AI22))+(AM22))+(AQ22)</f>
        <v>0</v>
      </c>
      <c r="AV22" s="5">
        <f>(AT22)-(AU22)</f>
        <v>0</v>
      </c>
      <c r="AW22" s="6">
        <f>IF(AU22=0,"",(AT22)/(AU22))</f>
        <v>0</v>
      </c>
    </row>
    <row r="23" spans="1:49">
      <c r="A23" s="3" t="s">
        <v>35</v>
      </c>
      <c r="B23" s="5">
        <f>-318.08</f>
        <v>0</v>
      </c>
      <c r="C23" s="4"/>
      <c r="D23" s="5">
        <f>(B23)-(C23)</f>
        <v>0</v>
      </c>
      <c r="E23" s="6">
        <f>IF(C23=0,"",(B23)/(C23))</f>
        <v>0</v>
      </c>
      <c r="F23" s="5">
        <f>318.08</f>
        <v>0</v>
      </c>
      <c r="G23" s="4"/>
      <c r="H23" s="5">
        <f>(F23)-(G23)</f>
        <v>0</v>
      </c>
      <c r="I23" s="6">
        <f>IF(G23=0,"",(F23)/(G23))</f>
        <v>0</v>
      </c>
      <c r="J23" s="5">
        <f>0</f>
        <v>0</v>
      </c>
      <c r="K23" s="4"/>
      <c r="L23" s="5">
        <f>(J23)-(K23)</f>
        <v>0</v>
      </c>
      <c r="M23" s="6">
        <f>IF(K23=0,"",(J23)/(K23))</f>
        <v>0</v>
      </c>
      <c r="N23" s="5">
        <f>0</f>
        <v>0</v>
      </c>
      <c r="O23" s="4"/>
      <c r="P23" s="5">
        <f>(N23)-(O23)</f>
        <v>0</v>
      </c>
      <c r="Q23" s="6">
        <f>IF(O23=0,"",(N23)/(O23))</f>
        <v>0</v>
      </c>
      <c r="R23" s="5">
        <f>0</f>
        <v>0</v>
      </c>
      <c r="S23" s="4"/>
      <c r="T23" s="5">
        <f>(R23)-(S23)</f>
        <v>0</v>
      </c>
      <c r="U23" s="6">
        <f>IF(S23=0,"",(R23)/(S23))</f>
        <v>0</v>
      </c>
      <c r="V23" s="5">
        <f>0</f>
        <v>0</v>
      </c>
      <c r="W23" s="4"/>
      <c r="X23" s="5">
        <f>(V23)-(W23)</f>
        <v>0</v>
      </c>
      <c r="Y23" s="6">
        <f>IF(W23=0,"",(V23)/(W23))</f>
        <v>0</v>
      </c>
      <c r="Z23" s="5">
        <f>0</f>
        <v>0</v>
      </c>
      <c r="AA23" s="4"/>
      <c r="AB23" s="5">
        <f>(Z23)-(AA23)</f>
        <v>0</v>
      </c>
      <c r="AC23" s="6">
        <f>IF(AA23=0,"",(Z23)/(AA23))</f>
        <v>0</v>
      </c>
      <c r="AD23" s="5">
        <f>0</f>
        <v>0</v>
      </c>
      <c r="AE23" s="4"/>
      <c r="AF23" s="5">
        <f>(AD23)-(AE23)</f>
        <v>0</v>
      </c>
      <c r="AG23" s="6">
        <f>IF(AE23=0,"",(AD23)/(AE23))</f>
        <v>0</v>
      </c>
      <c r="AH23" s="5">
        <f>0</f>
        <v>0</v>
      </c>
      <c r="AI23" s="4"/>
      <c r="AJ23" s="5">
        <f>(AH23)-(AI23)</f>
        <v>0</v>
      </c>
      <c r="AK23" s="6">
        <f>IF(AI23=0,"",(AH23)/(AI23))</f>
        <v>0</v>
      </c>
      <c r="AL23" s="5">
        <f>0</f>
        <v>0</v>
      </c>
      <c r="AM23" s="4"/>
      <c r="AN23" s="5">
        <f>(AL23)-(AM23)</f>
        <v>0</v>
      </c>
      <c r="AO23" s="6">
        <f>IF(AM23=0,"",(AL23)/(AM23))</f>
        <v>0</v>
      </c>
      <c r="AP23" s="5">
        <f>0</f>
        <v>0</v>
      </c>
      <c r="AQ23" s="4"/>
      <c r="AR23" s="5">
        <f>(AP23)-(AQ23)</f>
        <v>0</v>
      </c>
      <c r="AS23" s="6">
        <f>IF(AQ23=0,"",(AP23)/(AQ23))</f>
        <v>0</v>
      </c>
      <c r="AT23" s="5">
        <f>((((((((((B23)+(F23))+(J23))+(N23))+(R23))+(V23))+(Z23))+(AD23))+(AH23))+(AL23))+(AP23)</f>
        <v>0</v>
      </c>
      <c r="AU23" s="5">
        <f>((((((((((C23)+(G23))+(K23))+(O23))+(S23))+(W23))+(AA23))+(AE23))+(AI23))+(AM23))+(AQ23)</f>
        <v>0</v>
      </c>
      <c r="AV23" s="5">
        <f>(AT23)-(AU23)</f>
        <v>0</v>
      </c>
      <c r="AW23" s="6">
        <f>IF(AU23=0,"",(AT23)/(AU23))</f>
        <v>0</v>
      </c>
    </row>
    <row r="24" spans="1:49">
      <c r="A24" s="3" t="s">
        <v>36</v>
      </c>
      <c r="B24" s="7">
        <f>(((B20)+(B21))+(B22))+(B23)</f>
        <v>0</v>
      </c>
      <c r="C24" s="7">
        <f>(((C20)+(C21))+(C22))+(C23)</f>
        <v>0</v>
      </c>
      <c r="D24" s="7">
        <f>(B24)-(C24)</f>
        <v>0</v>
      </c>
      <c r="E24" s="8">
        <f>IF(C24=0,"",(B24)/(C24))</f>
        <v>0</v>
      </c>
      <c r="F24" s="7">
        <f>(((F20)+(F21))+(F22))+(F23)</f>
        <v>0</v>
      </c>
      <c r="G24" s="7">
        <f>(((G20)+(G21))+(G22))+(G23)</f>
        <v>0</v>
      </c>
      <c r="H24" s="7">
        <f>(F24)-(G24)</f>
        <v>0</v>
      </c>
      <c r="I24" s="8">
        <f>IF(G24=0,"",(F24)/(G24))</f>
        <v>0</v>
      </c>
      <c r="J24" s="7">
        <f>(((J20)+(J21))+(J22))+(J23)</f>
        <v>0</v>
      </c>
      <c r="K24" s="7">
        <f>(((K20)+(K21))+(K22))+(K23)</f>
        <v>0</v>
      </c>
      <c r="L24" s="7">
        <f>(J24)-(K24)</f>
        <v>0</v>
      </c>
      <c r="M24" s="8">
        <f>IF(K24=0,"",(J24)/(K24))</f>
        <v>0</v>
      </c>
      <c r="N24" s="7">
        <f>(((N20)+(N21))+(N22))+(N23)</f>
        <v>0</v>
      </c>
      <c r="O24" s="7">
        <f>(((O20)+(O21))+(O22))+(O23)</f>
        <v>0</v>
      </c>
      <c r="P24" s="7">
        <f>(N24)-(O24)</f>
        <v>0</v>
      </c>
      <c r="Q24" s="8">
        <f>IF(O24=0,"",(N24)/(O24))</f>
        <v>0</v>
      </c>
      <c r="R24" s="7">
        <f>(((R20)+(R21))+(R22))+(R23)</f>
        <v>0</v>
      </c>
      <c r="S24" s="7">
        <f>(((S20)+(S21))+(S22))+(S23)</f>
        <v>0</v>
      </c>
      <c r="T24" s="7">
        <f>(R24)-(S24)</f>
        <v>0</v>
      </c>
      <c r="U24" s="8">
        <f>IF(S24=0,"",(R24)/(S24))</f>
        <v>0</v>
      </c>
      <c r="V24" s="7">
        <f>(((V20)+(V21))+(V22))+(V23)</f>
        <v>0</v>
      </c>
      <c r="W24" s="7">
        <f>(((W20)+(W21))+(W22))+(W23)</f>
        <v>0</v>
      </c>
      <c r="X24" s="7">
        <f>(V24)-(W24)</f>
        <v>0</v>
      </c>
      <c r="Y24" s="8">
        <f>IF(W24=0,"",(V24)/(W24))</f>
        <v>0</v>
      </c>
      <c r="Z24" s="7">
        <f>(((Z20)+(Z21))+(Z22))+(Z23)</f>
        <v>0</v>
      </c>
      <c r="AA24" s="7">
        <f>(((AA20)+(AA21))+(AA22))+(AA23)</f>
        <v>0</v>
      </c>
      <c r="AB24" s="7">
        <f>(Z24)-(AA24)</f>
        <v>0</v>
      </c>
      <c r="AC24" s="8">
        <f>IF(AA24=0,"",(Z24)/(AA24))</f>
        <v>0</v>
      </c>
      <c r="AD24" s="7">
        <f>(((AD20)+(AD21))+(AD22))+(AD23)</f>
        <v>0</v>
      </c>
      <c r="AE24" s="7">
        <f>(((AE20)+(AE21))+(AE22))+(AE23)</f>
        <v>0</v>
      </c>
      <c r="AF24" s="7">
        <f>(AD24)-(AE24)</f>
        <v>0</v>
      </c>
      <c r="AG24" s="8">
        <f>IF(AE24=0,"",(AD24)/(AE24))</f>
        <v>0</v>
      </c>
      <c r="AH24" s="7">
        <f>(((AH20)+(AH21))+(AH22))+(AH23)</f>
        <v>0</v>
      </c>
      <c r="AI24" s="7">
        <f>(((AI20)+(AI21))+(AI22))+(AI23)</f>
        <v>0</v>
      </c>
      <c r="AJ24" s="7">
        <f>(AH24)-(AI24)</f>
        <v>0</v>
      </c>
      <c r="AK24" s="8">
        <f>IF(AI24=0,"",(AH24)/(AI24))</f>
        <v>0</v>
      </c>
      <c r="AL24" s="7">
        <f>(((AL20)+(AL21))+(AL22))+(AL23)</f>
        <v>0</v>
      </c>
      <c r="AM24" s="7">
        <f>(((AM20)+(AM21))+(AM22))+(AM23)</f>
        <v>0</v>
      </c>
      <c r="AN24" s="7">
        <f>(AL24)-(AM24)</f>
        <v>0</v>
      </c>
      <c r="AO24" s="8">
        <f>IF(AM24=0,"",(AL24)/(AM24))</f>
        <v>0</v>
      </c>
      <c r="AP24" s="7">
        <f>(((AP20)+(AP21))+(AP22))+(AP23)</f>
        <v>0</v>
      </c>
      <c r="AQ24" s="7">
        <f>(((AQ20)+(AQ21))+(AQ22))+(AQ23)</f>
        <v>0</v>
      </c>
      <c r="AR24" s="7">
        <f>(AP24)-(AQ24)</f>
        <v>0</v>
      </c>
      <c r="AS24" s="8">
        <f>IF(AQ24=0,"",(AP24)/(AQ24))</f>
        <v>0</v>
      </c>
      <c r="AT24" s="7">
        <f>((((((((((B24)+(F24))+(J24))+(N24))+(R24))+(V24))+(Z24))+(AD24))+(AH24))+(AL24))+(AP24)</f>
        <v>0</v>
      </c>
      <c r="AU24" s="7">
        <f>((((((((((C24)+(G24))+(K24))+(O24))+(S24))+(W24))+(AA24))+(AE24))+(AI24))+(AM24))+(AQ24)</f>
        <v>0</v>
      </c>
      <c r="AV24" s="7">
        <f>(AT24)-(AU24)</f>
        <v>0</v>
      </c>
      <c r="AW24" s="8">
        <f>IF(AU24=0,"",(AT24)/(AU24))</f>
        <v>0</v>
      </c>
    </row>
    <row r="25" spans="1:49">
      <c r="A25" s="3" t="s">
        <v>37</v>
      </c>
      <c r="B25" s="4"/>
      <c r="C25" s="4"/>
      <c r="D25" s="5">
        <f>(B25)-(C25)</f>
        <v>0</v>
      </c>
      <c r="E25" s="6">
        <f>IF(C25=0,"",(B25)/(C25))</f>
        <v>0</v>
      </c>
      <c r="F25" s="4"/>
      <c r="G25" s="4"/>
      <c r="H25" s="5">
        <f>(F25)-(G25)</f>
        <v>0</v>
      </c>
      <c r="I25" s="6">
        <f>IF(G25=0,"",(F25)/(G25))</f>
        <v>0</v>
      </c>
      <c r="J25" s="4"/>
      <c r="K25" s="4"/>
      <c r="L25" s="5">
        <f>(J25)-(K25)</f>
        <v>0</v>
      </c>
      <c r="M25" s="6">
        <f>IF(K25=0,"",(J25)/(K25))</f>
        <v>0</v>
      </c>
      <c r="N25" s="4"/>
      <c r="O25" s="4"/>
      <c r="P25" s="5">
        <f>(N25)-(O25)</f>
        <v>0</v>
      </c>
      <c r="Q25" s="6">
        <f>IF(O25=0,"",(N25)/(O25))</f>
        <v>0</v>
      </c>
      <c r="R25" s="4"/>
      <c r="S25" s="4"/>
      <c r="T25" s="5">
        <f>(R25)-(S25)</f>
        <v>0</v>
      </c>
      <c r="U25" s="6">
        <f>IF(S25=0,"",(R25)/(S25))</f>
        <v>0</v>
      </c>
      <c r="V25" s="4"/>
      <c r="W25" s="4"/>
      <c r="X25" s="5">
        <f>(V25)-(W25)</f>
        <v>0</v>
      </c>
      <c r="Y25" s="6">
        <f>IF(W25=0,"",(V25)/(W25))</f>
        <v>0</v>
      </c>
      <c r="Z25" s="4"/>
      <c r="AA25" s="4"/>
      <c r="AB25" s="5">
        <f>(Z25)-(AA25)</f>
        <v>0</v>
      </c>
      <c r="AC25" s="6">
        <f>IF(AA25=0,"",(Z25)/(AA25))</f>
        <v>0</v>
      </c>
      <c r="AD25" s="4"/>
      <c r="AE25" s="4"/>
      <c r="AF25" s="5">
        <f>(AD25)-(AE25)</f>
        <v>0</v>
      </c>
      <c r="AG25" s="6">
        <f>IF(AE25=0,"",(AD25)/(AE25))</f>
        <v>0</v>
      </c>
      <c r="AH25" s="4"/>
      <c r="AI25" s="4"/>
      <c r="AJ25" s="5">
        <f>(AH25)-(AI25)</f>
        <v>0</v>
      </c>
      <c r="AK25" s="6">
        <f>IF(AI25=0,"",(AH25)/(AI25))</f>
        <v>0</v>
      </c>
      <c r="AL25" s="4"/>
      <c r="AM25" s="4"/>
      <c r="AN25" s="5">
        <f>(AL25)-(AM25)</f>
        <v>0</v>
      </c>
      <c r="AO25" s="6">
        <f>IF(AM25=0,"",(AL25)/(AM25))</f>
        <v>0</v>
      </c>
      <c r="AP25" s="4"/>
      <c r="AQ25" s="4"/>
      <c r="AR25" s="5">
        <f>(AP25)-(AQ25)</f>
        <v>0</v>
      </c>
      <c r="AS25" s="6">
        <f>IF(AQ25=0,"",(AP25)/(AQ25))</f>
        <v>0</v>
      </c>
      <c r="AT25" s="5">
        <f>((((((((((B25)+(F25))+(J25))+(N25))+(R25))+(V25))+(Z25))+(AD25))+(AH25))+(AL25))+(AP25)</f>
        <v>0</v>
      </c>
      <c r="AU25" s="5">
        <f>((((((((((C25)+(G25))+(K25))+(O25))+(S25))+(W25))+(AA25))+(AE25))+(AI25))+(AM25))+(AQ25)</f>
        <v>0</v>
      </c>
      <c r="AV25" s="5">
        <f>(AT25)-(AU25)</f>
        <v>0</v>
      </c>
      <c r="AW25" s="6">
        <f>IF(AU25=0,"",(AT25)/(AU25))</f>
        <v>0</v>
      </c>
    </row>
    <row r="26" spans="1:49">
      <c r="A26" s="3" t="s">
        <v>38</v>
      </c>
      <c r="B26" s="5">
        <f>182.11</f>
        <v>0</v>
      </c>
      <c r="C26" s="5">
        <f>117.97</f>
        <v>0</v>
      </c>
      <c r="D26" s="5">
        <f>(B26)-(C26)</f>
        <v>0</v>
      </c>
      <c r="E26" s="6">
        <f>IF(C26=0,"",(B26)/(C26))</f>
        <v>0</v>
      </c>
      <c r="F26" s="5">
        <f>55.13</f>
        <v>0</v>
      </c>
      <c r="G26" s="5">
        <f>117.97</f>
        <v>0</v>
      </c>
      <c r="H26" s="5">
        <f>(F26)-(G26)</f>
        <v>0</v>
      </c>
      <c r="I26" s="6">
        <f>IF(G26=0,"",(F26)/(G26))</f>
        <v>0</v>
      </c>
      <c r="J26" s="5">
        <f>155.22</f>
        <v>0</v>
      </c>
      <c r="K26" s="5">
        <f>117.97</f>
        <v>0</v>
      </c>
      <c r="L26" s="5">
        <f>(J26)-(K26)</f>
        <v>0</v>
      </c>
      <c r="M26" s="6">
        <f>IF(K26=0,"",(J26)/(K26))</f>
        <v>0</v>
      </c>
      <c r="N26" s="5">
        <f>103.48</f>
        <v>0</v>
      </c>
      <c r="O26" s="5">
        <f>117.97</f>
        <v>0</v>
      </c>
      <c r="P26" s="5">
        <f>(N26)-(O26)</f>
        <v>0</v>
      </c>
      <c r="Q26" s="6">
        <f>IF(O26=0,"",(N26)/(O26))</f>
        <v>0</v>
      </c>
      <c r="R26" s="5">
        <f>103.48</f>
        <v>0</v>
      </c>
      <c r="S26" s="5">
        <f>117.97</f>
        <v>0</v>
      </c>
      <c r="T26" s="5">
        <f>(R26)-(S26)</f>
        <v>0</v>
      </c>
      <c r="U26" s="6">
        <f>IF(S26=0,"",(R26)/(S26))</f>
        <v>0</v>
      </c>
      <c r="V26" s="5">
        <f>103.48</f>
        <v>0</v>
      </c>
      <c r="W26" s="5">
        <f>117.97</f>
        <v>0</v>
      </c>
      <c r="X26" s="5">
        <f>(V26)-(W26)</f>
        <v>0</v>
      </c>
      <c r="Y26" s="6">
        <f>IF(W26=0,"",(V26)/(W26))</f>
        <v>0</v>
      </c>
      <c r="Z26" s="5">
        <f>103.48</f>
        <v>0</v>
      </c>
      <c r="AA26" s="5">
        <f>117.97</f>
        <v>0</v>
      </c>
      <c r="AB26" s="5">
        <f>(Z26)-(AA26)</f>
        <v>0</v>
      </c>
      <c r="AC26" s="6">
        <f>IF(AA26=0,"",(Z26)/(AA26))</f>
        <v>0</v>
      </c>
      <c r="AD26" s="5">
        <f>103.48</f>
        <v>0</v>
      </c>
      <c r="AE26" s="5">
        <f>117.97</f>
        <v>0</v>
      </c>
      <c r="AF26" s="5">
        <f>(AD26)-(AE26)</f>
        <v>0</v>
      </c>
      <c r="AG26" s="6">
        <f>IF(AE26=0,"",(AD26)/(AE26))</f>
        <v>0</v>
      </c>
      <c r="AH26" s="5">
        <f>155.22</f>
        <v>0</v>
      </c>
      <c r="AI26" s="5">
        <f>117.97</f>
        <v>0</v>
      </c>
      <c r="AJ26" s="5">
        <f>(AH26)-(AI26)</f>
        <v>0</v>
      </c>
      <c r="AK26" s="6">
        <f>IF(AI26=0,"",(AH26)/(AI26))</f>
        <v>0</v>
      </c>
      <c r="AL26" s="5">
        <f>103.48</f>
        <v>0</v>
      </c>
      <c r="AM26" s="5">
        <f>117.97</f>
        <v>0</v>
      </c>
      <c r="AN26" s="5">
        <f>(AL26)-(AM26)</f>
        <v>0</v>
      </c>
      <c r="AO26" s="6">
        <f>IF(AM26=0,"",(AL26)/(AM26))</f>
        <v>0</v>
      </c>
      <c r="AP26" s="5">
        <f>103.48</f>
        <v>0</v>
      </c>
      <c r="AQ26" s="5">
        <f>117.97</f>
        <v>0</v>
      </c>
      <c r="AR26" s="5">
        <f>(AP26)-(AQ26)</f>
        <v>0</v>
      </c>
      <c r="AS26" s="6">
        <f>IF(AQ26=0,"",(AP26)/(AQ26))</f>
        <v>0</v>
      </c>
      <c r="AT26" s="5">
        <f>((((((((((B26)+(F26))+(J26))+(N26))+(R26))+(V26))+(Z26))+(AD26))+(AH26))+(AL26))+(AP26)</f>
        <v>0</v>
      </c>
      <c r="AU26" s="5">
        <f>((((((((((C26)+(G26))+(K26))+(O26))+(S26))+(W26))+(AA26))+(AE26))+(AI26))+(AM26))+(AQ26)</f>
        <v>0</v>
      </c>
      <c r="AV26" s="5">
        <f>(AT26)-(AU26)</f>
        <v>0</v>
      </c>
      <c r="AW26" s="6">
        <f>IF(AU26=0,"",(AT26)/(AU26))</f>
        <v>0</v>
      </c>
    </row>
    <row r="27" spans="1:49">
      <c r="A27" s="3" t="s">
        <v>39</v>
      </c>
      <c r="B27" s="5">
        <f>98.06</f>
        <v>0</v>
      </c>
      <c r="C27" s="5">
        <f>63.52</f>
        <v>0</v>
      </c>
      <c r="D27" s="5">
        <f>(B27)-(C27)</f>
        <v>0</v>
      </c>
      <c r="E27" s="6">
        <f>IF(C27=0,"",(B27)/(C27))</f>
        <v>0</v>
      </c>
      <c r="F27" s="5">
        <f>29.68</f>
        <v>0</v>
      </c>
      <c r="G27" s="5">
        <f>63.52</f>
        <v>0</v>
      </c>
      <c r="H27" s="5">
        <f>(F27)-(G27)</f>
        <v>0</v>
      </c>
      <c r="I27" s="6">
        <f>IF(G27=0,"",(F27)/(G27))</f>
        <v>0</v>
      </c>
      <c r="J27" s="5">
        <f>83.58</f>
        <v>0</v>
      </c>
      <c r="K27" s="5">
        <f>63.52</f>
        <v>0</v>
      </c>
      <c r="L27" s="5">
        <f>(J27)-(K27)</f>
        <v>0</v>
      </c>
      <c r="M27" s="6">
        <f>IF(K27=0,"",(J27)/(K27))</f>
        <v>0</v>
      </c>
      <c r="N27" s="5">
        <f>55.72</f>
        <v>0</v>
      </c>
      <c r="O27" s="5">
        <f>63.52</f>
        <v>0</v>
      </c>
      <c r="P27" s="5">
        <f>(N27)-(O27)</f>
        <v>0</v>
      </c>
      <c r="Q27" s="6">
        <f>IF(O27=0,"",(N27)/(O27))</f>
        <v>0</v>
      </c>
      <c r="R27" s="5">
        <f>55.72</f>
        <v>0</v>
      </c>
      <c r="S27" s="5">
        <f>63.52</f>
        <v>0</v>
      </c>
      <c r="T27" s="5">
        <f>(R27)-(S27)</f>
        <v>0</v>
      </c>
      <c r="U27" s="6">
        <f>IF(S27=0,"",(R27)/(S27))</f>
        <v>0</v>
      </c>
      <c r="V27" s="5">
        <f>55.72</f>
        <v>0</v>
      </c>
      <c r="W27" s="5">
        <f>63.52</f>
        <v>0</v>
      </c>
      <c r="X27" s="5">
        <f>(V27)-(W27)</f>
        <v>0</v>
      </c>
      <c r="Y27" s="6">
        <f>IF(W27=0,"",(V27)/(W27))</f>
        <v>0</v>
      </c>
      <c r="Z27" s="5">
        <f>55.72</f>
        <v>0</v>
      </c>
      <c r="AA27" s="5">
        <f>63.52</f>
        <v>0</v>
      </c>
      <c r="AB27" s="5">
        <f>(Z27)-(AA27)</f>
        <v>0</v>
      </c>
      <c r="AC27" s="6">
        <f>IF(AA27=0,"",(Z27)/(AA27))</f>
        <v>0</v>
      </c>
      <c r="AD27" s="5">
        <f>55.72</f>
        <v>0</v>
      </c>
      <c r="AE27" s="5">
        <f>63.52</f>
        <v>0</v>
      </c>
      <c r="AF27" s="5">
        <f>(AD27)-(AE27)</f>
        <v>0</v>
      </c>
      <c r="AG27" s="6">
        <f>IF(AE27=0,"",(AD27)/(AE27))</f>
        <v>0</v>
      </c>
      <c r="AH27" s="5">
        <f>83.58</f>
        <v>0</v>
      </c>
      <c r="AI27" s="5">
        <f>63.52</f>
        <v>0</v>
      </c>
      <c r="AJ27" s="5">
        <f>(AH27)-(AI27)</f>
        <v>0</v>
      </c>
      <c r="AK27" s="6">
        <f>IF(AI27=0,"",(AH27)/(AI27))</f>
        <v>0</v>
      </c>
      <c r="AL27" s="5">
        <f>55.72</f>
        <v>0</v>
      </c>
      <c r="AM27" s="5">
        <f>63.52</f>
        <v>0</v>
      </c>
      <c r="AN27" s="5">
        <f>(AL27)-(AM27)</f>
        <v>0</v>
      </c>
      <c r="AO27" s="6">
        <f>IF(AM27=0,"",(AL27)/(AM27))</f>
        <v>0</v>
      </c>
      <c r="AP27" s="5">
        <f>55.72</f>
        <v>0</v>
      </c>
      <c r="AQ27" s="5">
        <f>63.52</f>
        <v>0</v>
      </c>
      <c r="AR27" s="5">
        <f>(AP27)-(AQ27)</f>
        <v>0</v>
      </c>
      <c r="AS27" s="6">
        <f>IF(AQ27=0,"",(AP27)/(AQ27))</f>
        <v>0</v>
      </c>
      <c r="AT27" s="5">
        <f>((((((((((B27)+(F27))+(J27))+(N27))+(R27))+(V27))+(Z27))+(AD27))+(AH27))+(AL27))+(AP27)</f>
        <v>0</v>
      </c>
      <c r="AU27" s="5">
        <f>((((((((((C27)+(G27))+(K27))+(O27))+(S27))+(W27))+(AA27))+(AE27))+(AI27))+(AM27))+(AQ27)</f>
        <v>0</v>
      </c>
      <c r="AV27" s="5">
        <f>(AT27)-(AU27)</f>
        <v>0</v>
      </c>
      <c r="AW27" s="6">
        <f>IF(AU27=0,"",(AT27)/(AU27))</f>
        <v>0</v>
      </c>
    </row>
    <row r="28" spans="1:49">
      <c r="A28" s="3" t="s">
        <v>40</v>
      </c>
      <c r="B28" s="5">
        <f>-74.39</f>
        <v>0</v>
      </c>
      <c r="C28" s="4"/>
      <c r="D28" s="5">
        <f>(B28)-(C28)</f>
        <v>0</v>
      </c>
      <c r="E28" s="6">
        <f>IF(C28=0,"",(B28)/(C28))</f>
        <v>0</v>
      </c>
      <c r="F28" s="5">
        <f>74.39</f>
        <v>0</v>
      </c>
      <c r="G28" s="4"/>
      <c r="H28" s="5">
        <f>(F28)-(G28)</f>
        <v>0</v>
      </c>
      <c r="I28" s="6">
        <f>IF(G28=0,"",(F28)/(G28))</f>
        <v>0</v>
      </c>
      <c r="J28" s="5">
        <f>0</f>
        <v>0</v>
      </c>
      <c r="K28" s="4"/>
      <c r="L28" s="5">
        <f>(J28)-(K28)</f>
        <v>0</v>
      </c>
      <c r="M28" s="6">
        <f>IF(K28=0,"",(J28)/(K28))</f>
        <v>0</v>
      </c>
      <c r="N28" s="5">
        <f>0</f>
        <v>0</v>
      </c>
      <c r="O28" s="4"/>
      <c r="P28" s="5">
        <f>(N28)-(O28)</f>
        <v>0</v>
      </c>
      <c r="Q28" s="6">
        <f>IF(O28=0,"",(N28)/(O28))</f>
        <v>0</v>
      </c>
      <c r="R28" s="5">
        <f>0</f>
        <v>0</v>
      </c>
      <c r="S28" s="4"/>
      <c r="T28" s="5">
        <f>(R28)-(S28)</f>
        <v>0</v>
      </c>
      <c r="U28" s="6">
        <f>IF(S28=0,"",(R28)/(S28))</f>
        <v>0</v>
      </c>
      <c r="V28" s="5">
        <f>0</f>
        <v>0</v>
      </c>
      <c r="W28" s="4"/>
      <c r="X28" s="5">
        <f>(V28)-(W28)</f>
        <v>0</v>
      </c>
      <c r="Y28" s="6">
        <f>IF(W28=0,"",(V28)/(W28))</f>
        <v>0</v>
      </c>
      <c r="Z28" s="5">
        <f>0</f>
        <v>0</v>
      </c>
      <c r="AA28" s="4"/>
      <c r="AB28" s="5">
        <f>(Z28)-(AA28)</f>
        <v>0</v>
      </c>
      <c r="AC28" s="6">
        <f>IF(AA28=0,"",(Z28)/(AA28))</f>
        <v>0</v>
      </c>
      <c r="AD28" s="5">
        <f>0</f>
        <v>0</v>
      </c>
      <c r="AE28" s="4"/>
      <c r="AF28" s="5">
        <f>(AD28)-(AE28)</f>
        <v>0</v>
      </c>
      <c r="AG28" s="6">
        <f>IF(AE28=0,"",(AD28)/(AE28))</f>
        <v>0</v>
      </c>
      <c r="AH28" s="5">
        <f>0</f>
        <v>0</v>
      </c>
      <c r="AI28" s="4"/>
      <c r="AJ28" s="5">
        <f>(AH28)-(AI28)</f>
        <v>0</v>
      </c>
      <c r="AK28" s="6">
        <f>IF(AI28=0,"",(AH28)/(AI28))</f>
        <v>0</v>
      </c>
      <c r="AL28" s="5">
        <f>0</f>
        <v>0</v>
      </c>
      <c r="AM28" s="4"/>
      <c r="AN28" s="5">
        <f>(AL28)-(AM28)</f>
        <v>0</v>
      </c>
      <c r="AO28" s="6">
        <f>IF(AM28=0,"",(AL28)/(AM28))</f>
        <v>0</v>
      </c>
      <c r="AP28" s="5">
        <f>0</f>
        <v>0</v>
      </c>
      <c r="AQ28" s="4"/>
      <c r="AR28" s="5">
        <f>(AP28)-(AQ28)</f>
        <v>0</v>
      </c>
      <c r="AS28" s="6">
        <f>IF(AQ28=0,"",(AP28)/(AQ28))</f>
        <v>0</v>
      </c>
      <c r="AT28" s="5">
        <f>((((((((((B28)+(F28))+(J28))+(N28))+(R28))+(V28))+(Z28))+(AD28))+(AH28))+(AL28))+(AP28)</f>
        <v>0</v>
      </c>
      <c r="AU28" s="5">
        <f>((((((((((C28)+(G28))+(K28))+(O28))+(S28))+(W28))+(AA28))+(AE28))+(AI28))+(AM28))+(AQ28)</f>
        <v>0</v>
      </c>
      <c r="AV28" s="5">
        <f>(AT28)-(AU28)</f>
        <v>0</v>
      </c>
      <c r="AW28" s="6">
        <f>IF(AU28=0,"",(AT28)/(AU28))</f>
        <v>0</v>
      </c>
    </row>
    <row r="29" spans="1:49">
      <c r="A29" s="3" t="s">
        <v>41</v>
      </c>
      <c r="B29" s="7">
        <f>(((B25)+(B26))+(B27))+(B28)</f>
        <v>0</v>
      </c>
      <c r="C29" s="7">
        <f>(((C25)+(C26))+(C27))+(C28)</f>
        <v>0</v>
      </c>
      <c r="D29" s="7">
        <f>(B29)-(C29)</f>
        <v>0</v>
      </c>
      <c r="E29" s="8">
        <f>IF(C29=0,"",(B29)/(C29))</f>
        <v>0</v>
      </c>
      <c r="F29" s="7">
        <f>(((F25)+(F26))+(F27))+(F28)</f>
        <v>0</v>
      </c>
      <c r="G29" s="7">
        <f>(((G25)+(G26))+(G27))+(G28)</f>
        <v>0</v>
      </c>
      <c r="H29" s="7">
        <f>(F29)-(G29)</f>
        <v>0</v>
      </c>
      <c r="I29" s="8">
        <f>IF(G29=0,"",(F29)/(G29))</f>
        <v>0</v>
      </c>
      <c r="J29" s="7">
        <f>(((J25)+(J26))+(J27))+(J28)</f>
        <v>0</v>
      </c>
      <c r="K29" s="7">
        <f>(((K25)+(K26))+(K27))+(K28)</f>
        <v>0</v>
      </c>
      <c r="L29" s="7">
        <f>(J29)-(K29)</f>
        <v>0</v>
      </c>
      <c r="M29" s="8">
        <f>IF(K29=0,"",(J29)/(K29))</f>
        <v>0</v>
      </c>
      <c r="N29" s="7">
        <f>(((N25)+(N26))+(N27))+(N28)</f>
        <v>0</v>
      </c>
      <c r="O29" s="7">
        <f>(((O25)+(O26))+(O27))+(O28)</f>
        <v>0</v>
      </c>
      <c r="P29" s="7">
        <f>(N29)-(O29)</f>
        <v>0</v>
      </c>
      <c r="Q29" s="8">
        <f>IF(O29=0,"",(N29)/(O29))</f>
        <v>0</v>
      </c>
      <c r="R29" s="7">
        <f>(((R25)+(R26))+(R27))+(R28)</f>
        <v>0</v>
      </c>
      <c r="S29" s="7">
        <f>(((S25)+(S26))+(S27))+(S28)</f>
        <v>0</v>
      </c>
      <c r="T29" s="7">
        <f>(R29)-(S29)</f>
        <v>0</v>
      </c>
      <c r="U29" s="8">
        <f>IF(S29=0,"",(R29)/(S29))</f>
        <v>0</v>
      </c>
      <c r="V29" s="7">
        <f>(((V25)+(V26))+(V27))+(V28)</f>
        <v>0</v>
      </c>
      <c r="W29" s="7">
        <f>(((W25)+(W26))+(W27))+(W28)</f>
        <v>0</v>
      </c>
      <c r="X29" s="7">
        <f>(V29)-(W29)</f>
        <v>0</v>
      </c>
      <c r="Y29" s="8">
        <f>IF(W29=0,"",(V29)/(W29))</f>
        <v>0</v>
      </c>
      <c r="Z29" s="7">
        <f>(((Z25)+(Z26))+(Z27))+(Z28)</f>
        <v>0</v>
      </c>
      <c r="AA29" s="7">
        <f>(((AA25)+(AA26))+(AA27))+(AA28)</f>
        <v>0</v>
      </c>
      <c r="AB29" s="7">
        <f>(Z29)-(AA29)</f>
        <v>0</v>
      </c>
      <c r="AC29" s="8">
        <f>IF(AA29=0,"",(Z29)/(AA29))</f>
        <v>0</v>
      </c>
      <c r="AD29" s="7">
        <f>(((AD25)+(AD26))+(AD27))+(AD28)</f>
        <v>0</v>
      </c>
      <c r="AE29" s="7">
        <f>(((AE25)+(AE26))+(AE27))+(AE28)</f>
        <v>0</v>
      </c>
      <c r="AF29" s="7">
        <f>(AD29)-(AE29)</f>
        <v>0</v>
      </c>
      <c r="AG29" s="8">
        <f>IF(AE29=0,"",(AD29)/(AE29))</f>
        <v>0</v>
      </c>
      <c r="AH29" s="7">
        <f>(((AH25)+(AH26))+(AH27))+(AH28)</f>
        <v>0</v>
      </c>
      <c r="AI29" s="7">
        <f>(((AI25)+(AI26))+(AI27))+(AI28)</f>
        <v>0</v>
      </c>
      <c r="AJ29" s="7">
        <f>(AH29)-(AI29)</f>
        <v>0</v>
      </c>
      <c r="AK29" s="8">
        <f>IF(AI29=0,"",(AH29)/(AI29))</f>
        <v>0</v>
      </c>
      <c r="AL29" s="7">
        <f>(((AL25)+(AL26))+(AL27))+(AL28)</f>
        <v>0</v>
      </c>
      <c r="AM29" s="7">
        <f>(((AM25)+(AM26))+(AM27))+(AM28)</f>
        <v>0</v>
      </c>
      <c r="AN29" s="7">
        <f>(AL29)-(AM29)</f>
        <v>0</v>
      </c>
      <c r="AO29" s="8">
        <f>IF(AM29=0,"",(AL29)/(AM29))</f>
        <v>0</v>
      </c>
      <c r="AP29" s="7">
        <f>(((AP25)+(AP26))+(AP27))+(AP28)</f>
        <v>0</v>
      </c>
      <c r="AQ29" s="7">
        <f>(((AQ25)+(AQ26))+(AQ27))+(AQ28)</f>
        <v>0</v>
      </c>
      <c r="AR29" s="7">
        <f>(AP29)-(AQ29)</f>
        <v>0</v>
      </c>
      <c r="AS29" s="8">
        <f>IF(AQ29=0,"",(AP29)/(AQ29))</f>
        <v>0</v>
      </c>
      <c r="AT29" s="7">
        <f>((((((((((B29)+(F29))+(J29))+(N29))+(R29))+(V29))+(Z29))+(AD29))+(AH29))+(AL29))+(AP29)</f>
        <v>0</v>
      </c>
      <c r="AU29" s="7">
        <f>((((((((((C29)+(G29))+(K29))+(O29))+(S29))+(W29))+(AA29))+(AE29))+(AI29))+(AM29))+(AQ29)</f>
        <v>0</v>
      </c>
      <c r="AV29" s="7">
        <f>(AT29)-(AU29)</f>
        <v>0</v>
      </c>
      <c r="AW29" s="8">
        <f>IF(AU29=0,"",(AT29)/(AU29))</f>
        <v>0</v>
      </c>
    </row>
    <row r="30" spans="1:49">
      <c r="A30" s="3" t="s">
        <v>42</v>
      </c>
      <c r="B30" s="4"/>
      <c r="C30" s="4"/>
      <c r="D30" s="5">
        <f>(B30)-(C30)</f>
        <v>0</v>
      </c>
      <c r="E30" s="6">
        <f>IF(C30=0,"",(B30)/(C30))</f>
        <v>0</v>
      </c>
      <c r="F30" s="4"/>
      <c r="G30" s="4"/>
      <c r="H30" s="5">
        <f>(F30)-(G30)</f>
        <v>0</v>
      </c>
      <c r="I30" s="6">
        <f>IF(G30=0,"",(F30)/(G30))</f>
        <v>0</v>
      </c>
      <c r="J30" s="4"/>
      <c r="K30" s="4"/>
      <c r="L30" s="5">
        <f>(J30)-(K30)</f>
        <v>0</v>
      </c>
      <c r="M30" s="6">
        <f>IF(K30=0,"",(J30)/(K30))</f>
        <v>0</v>
      </c>
      <c r="N30" s="4"/>
      <c r="O30" s="4"/>
      <c r="P30" s="5">
        <f>(N30)-(O30)</f>
        <v>0</v>
      </c>
      <c r="Q30" s="6">
        <f>IF(O30=0,"",(N30)/(O30))</f>
        <v>0</v>
      </c>
      <c r="R30" s="4"/>
      <c r="S30" s="4"/>
      <c r="T30" s="5">
        <f>(R30)-(S30)</f>
        <v>0</v>
      </c>
      <c r="U30" s="6">
        <f>IF(S30=0,"",(R30)/(S30))</f>
        <v>0</v>
      </c>
      <c r="V30" s="4"/>
      <c r="W30" s="4"/>
      <c r="X30" s="5">
        <f>(V30)-(W30)</f>
        <v>0</v>
      </c>
      <c r="Y30" s="6">
        <f>IF(W30=0,"",(V30)/(W30))</f>
        <v>0</v>
      </c>
      <c r="Z30" s="4"/>
      <c r="AA30" s="4"/>
      <c r="AB30" s="5">
        <f>(Z30)-(AA30)</f>
        <v>0</v>
      </c>
      <c r="AC30" s="6">
        <f>IF(AA30=0,"",(Z30)/(AA30))</f>
        <v>0</v>
      </c>
      <c r="AD30" s="4"/>
      <c r="AE30" s="4"/>
      <c r="AF30" s="5">
        <f>(AD30)-(AE30)</f>
        <v>0</v>
      </c>
      <c r="AG30" s="6">
        <f>IF(AE30=0,"",(AD30)/(AE30))</f>
        <v>0</v>
      </c>
      <c r="AH30" s="4"/>
      <c r="AI30" s="4"/>
      <c r="AJ30" s="5">
        <f>(AH30)-(AI30)</f>
        <v>0</v>
      </c>
      <c r="AK30" s="6">
        <f>IF(AI30=0,"",(AH30)/(AI30))</f>
        <v>0</v>
      </c>
      <c r="AL30" s="4"/>
      <c r="AM30" s="4"/>
      <c r="AN30" s="5">
        <f>(AL30)-(AM30)</f>
        <v>0</v>
      </c>
      <c r="AO30" s="6">
        <f>IF(AM30=0,"",(AL30)/(AM30))</f>
        <v>0</v>
      </c>
      <c r="AP30" s="4"/>
      <c r="AQ30" s="4"/>
      <c r="AR30" s="5">
        <f>(AP30)-(AQ30)</f>
        <v>0</v>
      </c>
      <c r="AS30" s="6">
        <f>IF(AQ30=0,"",(AP30)/(AQ30))</f>
        <v>0</v>
      </c>
      <c r="AT30" s="5">
        <f>((((((((((B30)+(F30))+(J30))+(N30))+(R30))+(V30))+(Z30))+(AD30))+(AH30))+(AL30))+(AP30)</f>
        <v>0</v>
      </c>
      <c r="AU30" s="5">
        <f>((((((((((C30)+(G30))+(K30))+(O30))+(S30))+(W30))+(AA30))+(AE30))+(AI30))+(AM30))+(AQ30)</f>
        <v>0</v>
      </c>
      <c r="AV30" s="5">
        <f>(AT30)-(AU30)</f>
        <v>0</v>
      </c>
      <c r="AW30" s="6">
        <f>IF(AU30=0,"",(AT30)/(AU30))</f>
        <v>0</v>
      </c>
    </row>
    <row r="31" spans="1:49">
      <c r="A31" s="3" t="s">
        <v>43</v>
      </c>
      <c r="B31" s="5">
        <f>0</f>
        <v>0</v>
      </c>
      <c r="C31" s="5">
        <f>73.25</f>
        <v>0</v>
      </c>
      <c r="D31" s="5">
        <f>(B31)-(C31)</f>
        <v>0</v>
      </c>
      <c r="E31" s="6">
        <f>IF(C31=0,"",(B31)/(C31))</f>
        <v>0</v>
      </c>
      <c r="F31" s="5">
        <f>0</f>
        <v>0</v>
      </c>
      <c r="G31" s="5">
        <f>73.25</f>
        <v>0</v>
      </c>
      <c r="H31" s="5">
        <f>(F31)-(G31)</f>
        <v>0</v>
      </c>
      <c r="I31" s="6">
        <f>IF(G31=0,"",(F31)/(G31))</f>
        <v>0</v>
      </c>
      <c r="J31" s="5">
        <f>0</f>
        <v>0</v>
      </c>
      <c r="K31" s="5">
        <f>73.25</f>
        <v>0</v>
      </c>
      <c r="L31" s="5">
        <f>(J31)-(K31)</f>
        <v>0</v>
      </c>
      <c r="M31" s="6">
        <f>IF(K31=0,"",(J31)/(K31))</f>
        <v>0</v>
      </c>
      <c r="N31" s="5">
        <f>826.09</f>
        <v>0</v>
      </c>
      <c r="O31" s="5">
        <f>73.25</f>
        <v>0</v>
      </c>
      <c r="P31" s="5">
        <f>(N31)-(O31)</f>
        <v>0</v>
      </c>
      <c r="Q31" s="6">
        <f>IF(O31=0,"",(N31)/(O31))</f>
        <v>0</v>
      </c>
      <c r="R31" s="5">
        <f>449.66</f>
        <v>0</v>
      </c>
      <c r="S31" s="5">
        <f>73.25</f>
        <v>0</v>
      </c>
      <c r="T31" s="5">
        <f>(R31)-(S31)</f>
        <v>0</v>
      </c>
      <c r="U31" s="6">
        <f>IF(S31=0,"",(R31)/(S31))</f>
        <v>0</v>
      </c>
      <c r="V31" s="5">
        <f>82.77</f>
        <v>0</v>
      </c>
      <c r="W31" s="5">
        <f>73.25</f>
        <v>0</v>
      </c>
      <c r="X31" s="5">
        <f>(V31)-(W31)</f>
        <v>0</v>
      </c>
      <c r="Y31" s="6">
        <f>IF(W31=0,"",(V31)/(W31))</f>
        <v>0</v>
      </c>
      <c r="Z31" s="5">
        <f>0</f>
        <v>0</v>
      </c>
      <c r="AA31" s="5">
        <f>73.25</f>
        <v>0</v>
      </c>
      <c r="AB31" s="5">
        <f>(Z31)-(AA31)</f>
        <v>0</v>
      </c>
      <c r="AC31" s="6">
        <f>IF(AA31=0,"",(Z31)/(AA31))</f>
        <v>0</v>
      </c>
      <c r="AD31" s="5">
        <f>0</f>
        <v>0</v>
      </c>
      <c r="AE31" s="5">
        <f>73.25</f>
        <v>0</v>
      </c>
      <c r="AF31" s="5">
        <f>(AD31)-(AE31)</f>
        <v>0</v>
      </c>
      <c r="AG31" s="6">
        <f>IF(AE31=0,"",(AD31)/(AE31))</f>
        <v>0</v>
      </c>
      <c r="AH31" s="5">
        <f>0</f>
        <v>0</v>
      </c>
      <c r="AI31" s="5">
        <f>73.25</f>
        <v>0</v>
      </c>
      <c r="AJ31" s="5">
        <f>(AH31)-(AI31)</f>
        <v>0</v>
      </c>
      <c r="AK31" s="6">
        <f>IF(AI31=0,"",(AH31)/(AI31))</f>
        <v>0</v>
      </c>
      <c r="AL31" s="5">
        <f>0</f>
        <v>0</v>
      </c>
      <c r="AM31" s="5">
        <f>73.25</f>
        <v>0</v>
      </c>
      <c r="AN31" s="5">
        <f>(AL31)-(AM31)</f>
        <v>0</v>
      </c>
      <c r="AO31" s="6">
        <f>IF(AM31=0,"",(AL31)/(AM31))</f>
        <v>0</v>
      </c>
      <c r="AP31" s="5">
        <f>0</f>
        <v>0</v>
      </c>
      <c r="AQ31" s="5">
        <f>73.25</f>
        <v>0</v>
      </c>
      <c r="AR31" s="5">
        <f>(AP31)-(AQ31)</f>
        <v>0</v>
      </c>
      <c r="AS31" s="6">
        <f>IF(AQ31=0,"",(AP31)/(AQ31))</f>
        <v>0</v>
      </c>
      <c r="AT31" s="5">
        <f>((((((((((B31)+(F31))+(J31))+(N31))+(R31))+(V31))+(Z31))+(AD31))+(AH31))+(AL31))+(AP31)</f>
        <v>0</v>
      </c>
      <c r="AU31" s="5">
        <f>((((((((((C31)+(G31))+(K31))+(O31))+(S31))+(W31))+(AA31))+(AE31))+(AI31))+(AM31))+(AQ31)</f>
        <v>0</v>
      </c>
      <c r="AV31" s="5">
        <f>(AT31)-(AU31)</f>
        <v>0</v>
      </c>
      <c r="AW31" s="6">
        <f>IF(AU31=0,"",(AT31)/(AU31))</f>
        <v>0</v>
      </c>
    </row>
    <row r="32" spans="1:49">
      <c r="A32" s="3" t="s">
        <v>44</v>
      </c>
      <c r="B32" s="5">
        <f>0</f>
        <v>0</v>
      </c>
      <c r="C32" s="5">
        <f>39.5</f>
        <v>0</v>
      </c>
      <c r="D32" s="5">
        <f>(B32)-(C32)</f>
        <v>0</v>
      </c>
      <c r="E32" s="6">
        <f>IF(C32=0,"",(B32)/(C32))</f>
        <v>0</v>
      </c>
      <c r="F32" s="5">
        <f>0</f>
        <v>0</v>
      </c>
      <c r="G32" s="5">
        <f>39.5</f>
        <v>0</v>
      </c>
      <c r="H32" s="5">
        <f>(F32)-(G32)</f>
        <v>0</v>
      </c>
      <c r="I32" s="6">
        <f>IF(G32=0,"",(F32)/(G32))</f>
        <v>0</v>
      </c>
      <c r="J32" s="5">
        <f>0</f>
        <v>0</v>
      </c>
      <c r="K32" s="5">
        <f>39.5</f>
        <v>0</v>
      </c>
      <c r="L32" s="5">
        <f>(J32)-(K32)</f>
        <v>0</v>
      </c>
      <c r="M32" s="6">
        <f>IF(K32=0,"",(J32)/(K32))</f>
        <v>0</v>
      </c>
      <c r="N32" s="5">
        <f>444.81</f>
        <v>0</v>
      </c>
      <c r="O32" s="5">
        <f>39.5</f>
        <v>0</v>
      </c>
      <c r="P32" s="5">
        <f>(N32)-(O32)</f>
        <v>0</v>
      </c>
      <c r="Q32" s="6">
        <f>IF(O32=0,"",(N32)/(O32))</f>
        <v>0</v>
      </c>
      <c r="R32" s="5">
        <f>242.12</f>
        <v>0</v>
      </c>
      <c r="S32" s="5">
        <f>39.5</f>
        <v>0</v>
      </c>
      <c r="T32" s="5">
        <f>(R32)-(S32)</f>
        <v>0</v>
      </c>
      <c r="U32" s="6">
        <f>IF(S32=0,"",(R32)/(S32))</f>
        <v>0</v>
      </c>
      <c r="V32" s="5">
        <f>44.57</f>
        <v>0</v>
      </c>
      <c r="W32" s="5">
        <f>39.5</f>
        <v>0</v>
      </c>
      <c r="X32" s="5">
        <f>(V32)-(W32)</f>
        <v>0</v>
      </c>
      <c r="Y32" s="6">
        <f>IF(W32=0,"",(V32)/(W32))</f>
        <v>0</v>
      </c>
      <c r="Z32" s="5">
        <f>0</f>
        <v>0</v>
      </c>
      <c r="AA32" s="5">
        <f>39.5</f>
        <v>0</v>
      </c>
      <c r="AB32" s="5">
        <f>(Z32)-(AA32)</f>
        <v>0</v>
      </c>
      <c r="AC32" s="6">
        <f>IF(AA32=0,"",(Z32)/(AA32))</f>
        <v>0</v>
      </c>
      <c r="AD32" s="5">
        <f>0</f>
        <v>0</v>
      </c>
      <c r="AE32" s="5">
        <f>39.5</f>
        <v>0</v>
      </c>
      <c r="AF32" s="5">
        <f>(AD32)-(AE32)</f>
        <v>0</v>
      </c>
      <c r="AG32" s="6">
        <f>IF(AE32=0,"",(AD32)/(AE32))</f>
        <v>0</v>
      </c>
      <c r="AH32" s="5">
        <f>0</f>
        <v>0</v>
      </c>
      <c r="AI32" s="5">
        <f>39.5</f>
        <v>0</v>
      </c>
      <c r="AJ32" s="5">
        <f>(AH32)-(AI32)</f>
        <v>0</v>
      </c>
      <c r="AK32" s="6">
        <f>IF(AI32=0,"",(AH32)/(AI32))</f>
        <v>0</v>
      </c>
      <c r="AL32" s="5">
        <f>0</f>
        <v>0</v>
      </c>
      <c r="AM32" s="5">
        <f>39.5</f>
        <v>0</v>
      </c>
      <c r="AN32" s="5">
        <f>(AL32)-(AM32)</f>
        <v>0</v>
      </c>
      <c r="AO32" s="6">
        <f>IF(AM32=0,"",(AL32)/(AM32))</f>
        <v>0</v>
      </c>
      <c r="AP32" s="5">
        <f>0</f>
        <v>0</v>
      </c>
      <c r="AQ32" s="5">
        <f>39.5</f>
        <v>0</v>
      </c>
      <c r="AR32" s="5">
        <f>(AP32)-(AQ32)</f>
        <v>0</v>
      </c>
      <c r="AS32" s="6">
        <f>IF(AQ32=0,"",(AP32)/(AQ32))</f>
        <v>0</v>
      </c>
      <c r="AT32" s="5">
        <f>((((((((((B32)+(F32))+(J32))+(N32))+(R32))+(V32))+(Z32))+(AD32))+(AH32))+(AL32))+(AP32)</f>
        <v>0</v>
      </c>
      <c r="AU32" s="5">
        <f>((((((((((C32)+(G32))+(K32))+(O32))+(S32))+(W32))+(AA32))+(AE32))+(AI32))+(AM32))+(AQ32)</f>
        <v>0</v>
      </c>
      <c r="AV32" s="5">
        <f>(AT32)-(AU32)</f>
        <v>0</v>
      </c>
      <c r="AW32" s="6">
        <f>IF(AU32=0,"",(AT32)/(AU32))</f>
        <v>0</v>
      </c>
    </row>
    <row r="33" spans="1:49">
      <c r="A33" s="3" t="s">
        <v>45</v>
      </c>
      <c r="B33" s="5">
        <f>0</f>
        <v>0</v>
      </c>
      <c r="C33" s="4"/>
      <c r="D33" s="5">
        <f>(B33)-(C33)</f>
        <v>0</v>
      </c>
      <c r="E33" s="6">
        <f>IF(C33=0,"",(B33)/(C33))</f>
        <v>0</v>
      </c>
      <c r="F33" s="5">
        <f>0</f>
        <v>0</v>
      </c>
      <c r="G33" s="4"/>
      <c r="H33" s="5">
        <f>(F33)-(G33)</f>
        <v>0</v>
      </c>
      <c r="I33" s="6">
        <f>IF(G33=0,"",(F33)/(G33))</f>
        <v>0</v>
      </c>
      <c r="J33" s="5">
        <f>0</f>
        <v>0</v>
      </c>
      <c r="K33" s="4"/>
      <c r="L33" s="5">
        <f>(J33)-(K33)</f>
        <v>0</v>
      </c>
      <c r="M33" s="6">
        <f>IF(K33=0,"",(J33)/(K33))</f>
        <v>0</v>
      </c>
      <c r="N33" s="5">
        <f>0</f>
        <v>0</v>
      </c>
      <c r="O33" s="4"/>
      <c r="P33" s="5">
        <f>(N33)-(O33)</f>
        <v>0</v>
      </c>
      <c r="Q33" s="6">
        <f>IF(O33=0,"",(N33)/(O33))</f>
        <v>0</v>
      </c>
      <c r="R33" s="5">
        <f>0</f>
        <v>0</v>
      </c>
      <c r="S33" s="4"/>
      <c r="T33" s="5">
        <f>(R33)-(S33)</f>
        <v>0</v>
      </c>
      <c r="U33" s="6">
        <f>IF(S33=0,"",(R33)/(S33))</f>
        <v>0</v>
      </c>
      <c r="V33" s="5">
        <f>0</f>
        <v>0</v>
      </c>
      <c r="W33" s="4"/>
      <c r="X33" s="5">
        <f>(V33)-(W33)</f>
        <v>0</v>
      </c>
      <c r="Y33" s="6">
        <f>IF(W33=0,"",(V33)/(W33))</f>
        <v>0</v>
      </c>
      <c r="Z33" s="5">
        <f>0</f>
        <v>0</v>
      </c>
      <c r="AA33" s="4"/>
      <c r="AB33" s="5">
        <f>(Z33)-(AA33)</f>
        <v>0</v>
      </c>
      <c r="AC33" s="6">
        <f>IF(AA33=0,"",(Z33)/(AA33))</f>
        <v>0</v>
      </c>
      <c r="AD33" s="5">
        <f>0</f>
        <v>0</v>
      </c>
      <c r="AE33" s="4"/>
      <c r="AF33" s="5">
        <f>(AD33)-(AE33)</f>
        <v>0</v>
      </c>
      <c r="AG33" s="6">
        <f>IF(AE33=0,"",(AD33)/(AE33))</f>
        <v>0</v>
      </c>
      <c r="AH33" s="5">
        <f>0</f>
        <v>0</v>
      </c>
      <c r="AI33" s="4"/>
      <c r="AJ33" s="5">
        <f>(AH33)-(AI33)</f>
        <v>0</v>
      </c>
      <c r="AK33" s="6">
        <f>IF(AI33=0,"",(AH33)/(AI33))</f>
        <v>0</v>
      </c>
      <c r="AL33" s="5">
        <f>0</f>
        <v>0</v>
      </c>
      <c r="AM33" s="4"/>
      <c r="AN33" s="5">
        <f>(AL33)-(AM33)</f>
        <v>0</v>
      </c>
      <c r="AO33" s="6">
        <f>IF(AM33=0,"",(AL33)/(AM33))</f>
        <v>0</v>
      </c>
      <c r="AP33" s="5">
        <f>0</f>
        <v>0</v>
      </c>
      <c r="AQ33" s="4"/>
      <c r="AR33" s="5">
        <f>(AP33)-(AQ33)</f>
        <v>0</v>
      </c>
      <c r="AS33" s="6">
        <f>IF(AQ33=0,"",(AP33)/(AQ33))</f>
        <v>0</v>
      </c>
      <c r="AT33" s="5">
        <f>((((((((((B33)+(F33))+(J33))+(N33))+(R33))+(V33))+(Z33))+(AD33))+(AH33))+(AL33))+(AP33)</f>
        <v>0</v>
      </c>
      <c r="AU33" s="5">
        <f>((((((((((C33)+(G33))+(K33))+(O33))+(S33))+(W33))+(AA33))+(AE33))+(AI33))+(AM33))+(AQ33)</f>
        <v>0</v>
      </c>
      <c r="AV33" s="5">
        <f>(AT33)-(AU33)</f>
        <v>0</v>
      </c>
      <c r="AW33" s="6">
        <f>IF(AU33=0,"",(AT33)/(AU33))</f>
        <v>0</v>
      </c>
    </row>
    <row r="34" spans="1:49">
      <c r="A34" s="3" t="s">
        <v>46</v>
      </c>
      <c r="B34" s="7">
        <f>(((B30)+(B31))+(B32))+(B33)</f>
        <v>0</v>
      </c>
      <c r="C34" s="7">
        <f>(((C30)+(C31))+(C32))+(C33)</f>
        <v>0</v>
      </c>
      <c r="D34" s="7">
        <f>(B34)-(C34)</f>
        <v>0</v>
      </c>
      <c r="E34" s="8">
        <f>IF(C34=0,"",(B34)/(C34))</f>
        <v>0</v>
      </c>
      <c r="F34" s="7">
        <f>(((F30)+(F31))+(F32))+(F33)</f>
        <v>0</v>
      </c>
      <c r="G34" s="7">
        <f>(((G30)+(G31))+(G32))+(G33)</f>
        <v>0</v>
      </c>
      <c r="H34" s="7">
        <f>(F34)-(G34)</f>
        <v>0</v>
      </c>
      <c r="I34" s="8">
        <f>IF(G34=0,"",(F34)/(G34))</f>
        <v>0</v>
      </c>
      <c r="J34" s="7">
        <f>(((J30)+(J31))+(J32))+(J33)</f>
        <v>0</v>
      </c>
      <c r="K34" s="7">
        <f>(((K30)+(K31))+(K32))+(K33)</f>
        <v>0</v>
      </c>
      <c r="L34" s="7">
        <f>(J34)-(K34)</f>
        <v>0</v>
      </c>
      <c r="M34" s="8">
        <f>IF(K34=0,"",(J34)/(K34))</f>
        <v>0</v>
      </c>
      <c r="N34" s="7">
        <f>(((N30)+(N31))+(N32))+(N33)</f>
        <v>0</v>
      </c>
      <c r="O34" s="7">
        <f>(((O30)+(O31))+(O32))+(O33)</f>
        <v>0</v>
      </c>
      <c r="P34" s="7">
        <f>(N34)-(O34)</f>
        <v>0</v>
      </c>
      <c r="Q34" s="8">
        <f>IF(O34=0,"",(N34)/(O34))</f>
        <v>0</v>
      </c>
      <c r="R34" s="7">
        <f>(((R30)+(R31))+(R32))+(R33)</f>
        <v>0</v>
      </c>
      <c r="S34" s="7">
        <f>(((S30)+(S31))+(S32))+(S33)</f>
        <v>0</v>
      </c>
      <c r="T34" s="7">
        <f>(R34)-(S34)</f>
        <v>0</v>
      </c>
      <c r="U34" s="8">
        <f>IF(S34=0,"",(R34)/(S34))</f>
        <v>0</v>
      </c>
      <c r="V34" s="7">
        <f>(((V30)+(V31))+(V32))+(V33)</f>
        <v>0</v>
      </c>
      <c r="W34" s="7">
        <f>(((W30)+(W31))+(W32))+(W33)</f>
        <v>0</v>
      </c>
      <c r="X34" s="7">
        <f>(V34)-(W34)</f>
        <v>0</v>
      </c>
      <c r="Y34" s="8">
        <f>IF(W34=0,"",(V34)/(W34))</f>
        <v>0</v>
      </c>
      <c r="Z34" s="7">
        <f>(((Z30)+(Z31))+(Z32))+(Z33)</f>
        <v>0</v>
      </c>
      <c r="AA34" s="7">
        <f>(((AA30)+(AA31))+(AA32))+(AA33)</f>
        <v>0</v>
      </c>
      <c r="AB34" s="7">
        <f>(Z34)-(AA34)</f>
        <v>0</v>
      </c>
      <c r="AC34" s="8">
        <f>IF(AA34=0,"",(Z34)/(AA34))</f>
        <v>0</v>
      </c>
      <c r="AD34" s="7">
        <f>(((AD30)+(AD31))+(AD32))+(AD33)</f>
        <v>0</v>
      </c>
      <c r="AE34" s="7">
        <f>(((AE30)+(AE31))+(AE32))+(AE33)</f>
        <v>0</v>
      </c>
      <c r="AF34" s="7">
        <f>(AD34)-(AE34)</f>
        <v>0</v>
      </c>
      <c r="AG34" s="8">
        <f>IF(AE34=0,"",(AD34)/(AE34))</f>
        <v>0</v>
      </c>
      <c r="AH34" s="7">
        <f>(((AH30)+(AH31))+(AH32))+(AH33)</f>
        <v>0</v>
      </c>
      <c r="AI34" s="7">
        <f>(((AI30)+(AI31))+(AI32))+(AI33)</f>
        <v>0</v>
      </c>
      <c r="AJ34" s="7">
        <f>(AH34)-(AI34)</f>
        <v>0</v>
      </c>
      <c r="AK34" s="8">
        <f>IF(AI34=0,"",(AH34)/(AI34))</f>
        <v>0</v>
      </c>
      <c r="AL34" s="7">
        <f>(((AL30)+(AL31))+(AL32))+(AL33)</f>
        <v>0</v>
      </c>
      <c r="AM34" s="7">
        <f>(((AM30)+(AM31))+(AM32))+(AM33)</f>
        <v>0</v>
      </c>
      <c r="AN34" s="7">
        <f>(AL34)-(AM34)</f>
        <v>0</v>
      </c>
      <c r="AO34" s="8">
        <f>IF(AM34=0,"",(AL34)/(AM34))</f>
        <v>0</v>
      </c>
      <c r="AP34" s="7">
        <f>(((AP30)+(AP31))+(AP32))+(AP33)</f>
        <v>0</v>
      </c>
      <c r="AQ34" s="7">
        <f>(((AQ30)+(AQ31))+(AQ32))+(AQ33)</f>
        <v>0</v>
      </c>
      <c r="AR34" s="7">
        <f>(AP34)-(AQ34)</f>
        <v>0</v>
      </c>
      <c r="AS34" s="8">
        <f>IF(AQ34=0,"",(AP34)/(AQ34))</f>
        <v>0</v>
      </c>
      <c r="AT34" s="7">
        <f>((((((((((B34)+(F34))+(J34))+(N34))+(R34))+(V34))+(Z34))+(AD34))+(AH34))+(AL34))+(AP34)</f>
        <v>0</v>
      </c>
      <c r="AU34" s="7">
        <f>((((((((((C34)+(G34))+(K34))+(O34))+(S34))+(W34))+(AA34))+(AE34))+(AI34))+(AM34))+(AQ34)</f>
        <v>0</v>
      </c>
      <c r="AV34" s="7">
        <f>(AT34)-(AU34)</f>
        <v>0</v>
      </c>
      <c r="AW34" s="8">
        <f>IF(AU34=0,"",(AT34)/(AU34))</f>
        <v>0</v>
      </c>
    </row>
    <row r="35" spans="1:49">
      <c r="A35" s="3" t="s">
        <v>47</v>
      </c>
      <c r="B35" s="4"/>
      <c r="C35" s="4"/>
      <c r="D35" s="5">
        <f>(B35)-(C35)</f>
        <v>0</v>
      </c>
      <c r="E35" s="6">
        <f>IF(C35=0,"",(B35)/(C35))</f>
        <v>0</v>
      </c>
      <c r="F35" s="4"/>
      <c r="G35" s="4"/>
      <c r="H35" s="5">
        <f>(F35)-(G35)</f>
        <v>0</v>
      </c>
      <c r="I35" s="6">
        <f>IF(G35=0,"",(F35)/(G35))</f>
        <v>0</v>
      </c>
      <c r="J35" s="4"/>
      <c r="K35" s="4"/>
      <c r="L35" s="5">
        <f>(J35)-(K35)</f>
        <v>0</v>
      </c>
      <c r="M35" s="6">
        <f>IF(K35=0,"",(J35)/(K35))</f>
        <v>0</v>
      </c>
      <c r="N35" s="4"/>
      <c r="O35" s="4"/>
      <c r="P35" s="5">
        <f>(N35)-(O35)</f>
        <v>0</v>
      </c>
      <c r="Q35" s="6">
        <f>IF(O35=0,"",(N35)/(O35))</f>
        <v>0</v>
      </c>
      <c r="R35" s="4"/>
      <c r="S35" s="4"/>
      <c r="T35" s="5">
        <f>(R35)-(S35)</f>
        <v>0</v>
      </c>
      <c r="U35" s="6">
        <f>IF(S35=0,"",(R35)/(S35))</f>
        <v>0</v>
      </c>
      <c r="V35" s="4"/>
      <c r="W35" s="4"/>
      <c r="X35" s="5">
        <f>(V35)-(W35)</f>
        <v>0</v>
      </c>
      <c r="Y35" s="6">
        <f>IF(W35=0,"",(V35)/(W35))</f>
        <v>0</v>
      </c>
      <c r="Z35" s="4"/>
      <c r="AA35" s="4"/>
      <c r="AB35" s="5">
        <f>(Z35)-(AA35)</f>
        <v>0</v>
      </c>
      <c r="AC35" s="6">
        <f>IF(AA35=0,"",(Z35)/(AA35))</f>
        <v>0</v>
      </c>
      <c r="AD35" s="4"/>
      <c r="AE35" s="4"/>
      <c r="AF35" s="5">
        <f>(AD35)-(AE35)</f>
        <v>0</v>
      </c>
      <c r="AG35" s="6">
        <f>IF(AE35=0,"",(AD35)/(AE35))</f>
        <v>0</v>
      </c>
      <c r="AH35" s="4"/>
      <c r="AI35" s="4"/>
      <c r="AJ35" s="5">
        <f>(AH35)-(AI35)</f>
        <v>0</v>
      </c>
      <c r="AK35" s="6">
        <f>IF(AI35=0,"",(AH35)/(AI35))</f>
        <v>0</v>
      </c>
      <c r="AL35" s="4"/>
      <c r="AM35" s="4"/>
      <c r="AN35" s="5">
        <f>(AL35)-(AM35)</f>
        <v>0</v>
      </c>
      <c r="AO35" s="6">
        <f>IF(AM35=0,"",(AL35)/(AM35))</f>
        <v>0</v>
      </c>
      <c r="AP35" s="4"/>
      <c r="AQ35" s="4"/>
      <c r="AR35" s="5">
        <f>(AP35)-(AQ35)</f>
        <v>0</v>
      </c>
      <c r="AS35" s="6">
        <f>IF(AQ35=0,"",(AP35)/(AQ35))</f>
        <v>0</v>
      </c>
      <c r="AT35" s="5">
        <f>((((((((((B35)+(F35))+(J35))+(N35))+(R35))+(V35))+(Z35))+(AD35))+(AH35))+(AL35))+(AP35)</f>
        <v>0</v>
      </c>
      <c r="AU35" s="5">
        <f>((((((((((C35)+(G35))+(K35))+(O35))+(S35))+(W35))+(AA35))+(AE35))+(AI35))+(AM35))+(AQ35)</f>
        <v>0</v>
      </c>
      <c r="AV35" s="5">
        <f>(AT35)-(AU35)</f>
        <v>0</v>
      </c>
      <c r="AW35" s="6">
        <f>IF(AU35=0,"",(AT35)/(AU35))</f>
        <v>0</v>
      </c>
    </row>
    <row r="36" spans="1:49">
      <c r="A36" s="3" t="s">
        <v>48</v>
      </c>
      <c r="B36" s="5">
        <f>31.99</f>
        <v>0</v>
      </c>
      <c r="C36" s="5">
        <f>47.75</f>
        <v>0</v>
      </c>
      <c r="D36" s="5">
        <f>(B36)-(C36)</f>
        <v>0</v>
      </c>
      <c r="E36" s="6">
        <f>IF(C36=0,"",(B36)/(C36))</f>
        <v>0</v>
      </c>
      <c r="F36" s="5">
        <f>-116.58</f>
        <v>0</v>
      </c>
      <c r="G36" s="5">
        <f>47.75</f>
        <v>0</v>
      </c>
      <c r="H36" s="5">
        <f>(F36)-(G36)</f>
        <v>0</v>
      </c>
      <c r="I36" s="6">
        <f>IF(G36=0,"",(F36)/(G36))</f>
        <v>0</v>
      </c>
      <c r="J36" s="5">
        <f>31.99</f>
        <v>0</v>
      </c>
      <c r="K36" s="5">
        <f>47.75</f>
        <v>0</v>
      </c>
      <c r="L36" s="5">
        <f>(J36)-(K36)</f>
        <v>0</v>
      </c>
      <c r="M36" s="6">
        <f>IF(K36=0,"",(J36)/(K36))</f>
        <v>0</v>
      </c>
      <c r="N36" s="5">
        <f>45.16</f>
        <v>0</v>
      </c>
      <c r="O36" s="5">
        <f>47.75</f>
        <v>0</v>
      </c>
      <c r="P36" s="5">
        <f>(N36)-(O36)</f>
        <v>0</v>
      </c>
      <c r="Q36" s="6">
        <f>IF(O36=0,"",(N36)/(O36))</f>
        <v>0</v>
      </c>
      <c r="R36" s="5">
        <f>45.16</f>
        <v>0</v>
      </c>
      <c r="S36" s="5">
        <f>47.75</f>
        <v>0</v>
      </c>
      <c r="T36" s="5">
        <f>(R36)-(S36)</f>
        <v>0</v>
      </c>
      <c r="U36" s="6">
        <f>IF(S36=0,"",(R36)/(S36))</f>
        <v>0</v>
      </c>
      <c r="V36" s="5">
        <f>45.16</f>
        <v>0</v>
      </c>
      <c r="W36" s="5">
        <f>47.75</f>
        <v>0</v>
      </c>
      <c r="X36" s="5">
        <f>(V36)-(W36)</f>
        <v>0</v>
      </c>
      <c r="Y36" s="6">
        <f>IF(W36=0,"",(V36)/(W36))</f>
        <v>0</v>
      </c>
      <c r="Z36" s="5">
        <f>45.16</f>
        <v>0</v>
      </c>
      <c r="AA36" s="5">
        <f>47.75</f>
        <v>0</v>
      </c>
      <c r="AB36" s="5">
        <f>(Z36)-(AA36)</f>
        <v>0</v>
      </c>
      <c r="AC36" s="6">
        <f>IF(AA36=0,"",(Z36)/(AA36))</f>
        <v>0</v>
      </c>
      <c r="AD36" s="5">
        <f>45.16</f>
        <v>0</v>
      </c>
      <c r="AE36" s="5">
        <f>47.75</f>
        <v>0</v>
      </c>
      <c r="AF36" s="5">
        <f>(AD36)-(AE36)</f>
        <v>0</v>
      </c>
      <c r="AG36" s="6">
        <f>IF(AE36=0,"",(AD36)/(AE36))</f>
        <v>0</v>
      </c>
      <c r="AH36" s="5">
        <f>31.69</f>
        <v>0</v>
      </c>
      <c r="AI36" s="5">
        <f>47.75</f>
        <v>0</v>
      </c>
      <c r="AJ36" s="5">
        <f>(AH36)-(AI36)</f>
        <v>0</v>
      </c>
      <c r="AK36" s="6">
        <f>IF(AI36=0,"",(AH36)/(AI36))</f>
        <v>0</v>
      </c>
      <c r="AL36" s="5">
        <f>45.16</f>
        <v>0</v>
      </c>
      <c r="AM36" s="5">
        <f>47.75</f>
        <v>0</v>
      </c>
      <c r="AN36" s="5">
        <f>(AL36)-(AM36)</f>
        <v>0</v>
      </c>
      <c r="AO36" s="6">
        <f>IF(AM36=0,"",(AL36)/(AM36))</f>
        <v>0</v>
      </c>
      <c r="AP36" s="5">
        <f>45.16</f>
        <v>0</v>
      </c>
      <c r="AQ36" s="5">
        <f>47.75</f>
        <v>0</v>
      </c>
      <c r="AR36" s="5">
        <f>(AP36)-(AQ36)</f>
        <v>0</v>
      </c>
      <c r="AS36" s="6">
        <f>IF(AQ36=0,"",(AP36)/(AQ36))</f>
        <v>0</v>
      </c>
      <c r="AT36" s="5">
        <f>((((((((((B36)+(F36))+(J36))+(N36))+(R36))+(V36))+(Z36))+(AD36))+(AH36))+(AL36))+(AP36)</f>
        <v>0</v>
      </c>
      <c r="AU36" s="5">
        <f>((((((((((C36)+(G36))+(K36))+(O36))+(S36))+(W36))+(AA36))+(AE36))+(AI36))+(AM36))+(AQ36)</f>
        <v>0</v>
      </c>
      <c r="AV36" s="5">
        <f>(AT36)-(AU36)</f>
        <v>0</v>
      </c>
      <c r="AW36" s="6">
        <f>IF(AU36=0,"",(AT36)/(AU36))</f>
        <v>0</v>
      </c>
    </row>
    <row r="37" spans="1:49">
      <c r="A37" s="3" t="s">
        <v>49</v>
      </c>
      <c r="B37" s="5">
        <f>17.22</f>
        <v>0</v>
      </c>
      <c r="C37" s="5">
        <f>25.75</f>
        <v>0</v>
      </c>
      <c r="D37" s="5">
        <f>(B37)-(C37)</f>
        <v>0</v>
      </c>
      <c r="E37" s="6">
        <f>IF(C37=0,"",(B37)/(C37))</f>
        <v>0</v>
      </c>
      <c r="F37" s="5">
        <f>-62.77</f>
        <v>0</v>
      </c>
      <c r="G37" s="5">
        <f>25.75</f>
        <v>0</v>
      </c>
      <c r="H37" s="5">
        <f>(F37)-(G37)</f>
        <v>0</v>
      </c>
      <c r="I37" s="6">
        <f>IF(G37=0,"",(F37)/(G37))</f>
        <v>0</v>
      </c>
      <c r="J37" s="5">
        <f>17.22</f>
        <v>0</v>
      </c>
      <c r="K37" s="5">
        <f>25.75</f>
        <v>0</v>
      </c>
      <c r="L37" s="5">
        <f>(J37)-(K37)</f>
        <v>0</v>
      </c>
      <c r="M37" s="6">
        <f>IF(K37=0,"",(J37)/(K37))</f>
        <v>0</v>
      </c>
      <c r="N37" s="5">
        <f>24.31</f>
        <v>0</v>
      </c>
      <c r="O37" s="5">
        <f>25.75</f>
        <v>0</v>
      </c>
      <c r="P37" s="5">
        <f>(N37)-(O37)</f>
        <v>0</v>
      </c>
      <c r="Q37" s="6">
        <f>IF(O37=0,"",(N37)/(O37))</f>
        <v>0</v>
      </c>
      <c r="R37" s="5">
        <f>24.31</f>
        <v>0</v>
      </c>
      <c r="S37" s="5">
        <f>25.75</f>
        <v>0</v>
      </c>
      <c r="T37" s="5">
        <f>(R37)-(S37)</f>
        <v>0</v>
      </c>
      <c r="U37" s="6">
        <f>IF(S37=0,"",(R37)/(S37))</f>
        <v>0</v>
      </c>
      <c r="V37" s="5">
        <f>24.31</f>
        <v>0</v>
      </c>
      <c r="W37" s="5">
        <f>25.75</f>
        <v>0</v>
      </c>
      <c r="X37" s="5">
        <f>(V37)-(W37)</f>
        <v>0</v>
      </c>
      <c r="Y37" s="6">
        <f>IF(W37=0,"",(V37)/(W37))</f>
        <v>0</v>
      </c>
      <c r="Z37" s="5">
        <f>24.31</f>
        <v>0</v>
      </c>
      <c r="AA37" s="5">
        <f>25.75</f>
        <v>0</v>
      </c>
      <c r="AB37" s="5">
        <f>(Z37)-(AA37)</f>
        <v>0</v>
      </c>
      <c r="AC37" s="6">
        <f>IF(AA37=0,"",(Z37)/(AA37))</f>
        <v>0</v>
      </c>
      <c r="AD37" s="5">
        <f>24.31</f>
        <v>0</v>
      </c>
      <c r="AE37" s="5">
        <f>25.75</f>
        <v>0</v>
      </c>
      <c r="AF37" s="5">
        <f>(AD37)-(AE37)</f>
        <v>0</v>
      </c>
      <c r="AG37" s="6">
        <f>IF(AE37=0,"",(AD37)/(AE37))</f>
        <v>0</v>
      </c>
      <c r="AH37" s="5">
        <f>17.06</f>
        <v>0</v>
      </c>
      <c r="AI37" s="5">
        <f>25.75</f>
        <v>0</v>
      </c>
      <c r="AJ37" s="5">
        <f>(AH37)-(AI37)</f>
        <v>0</v>
      </c>
      <c r="AK37" s="6">
        <f>IF(AI37=0,"",(AH37)/(AI37))</f>
        <v>0</v>
      </c>
      <c r="AL37" s="5">
        <f>24.31</f>
        <v>0</v>
      </c>
      <c r="AM37" s="5">
        <f>25.75</f>
        <v>0</v>
      </c>
      <c r="AN37" s="5">
        <f>(AL37)-(AM37)</f>
        <v>0</v>
      </c>
      <c r="AO37" s="6">
        <f>IF(AM37=0,"",(AL37)/(AM37))</f>
        <v>0</v>
      </c>
      <c r="AP37" s="5">
        <f>24.31</f>
        <v>0</v>
      </c>
      <c r="AQ37" s="5">
        <f>25.75</f>
        <v>0</v>
      </c>
      <c r="AR37" s="5">
        <f>(AP37)-(AQ37)</f>
        <v>0</v>
      </c>
      <c r="AS37" s="6">
        <f>IF(AQ37=0,"",(AP37)/(AQ37))</f>
        <v>0</v>
      </c>
      <c r="AT37" s="5">
        <f>((((((((((B37)+(F37))+(J37))+(N37))+(R37))+(V37))+(Z37))+(AD37))+(AH37))+(AL37))+(AP37)</f>
        <v>0</v>
      </c>
      <c r="AU37" s="5">
        <f>((((((((((C37)+(G37))+(K37))+(O37))+(S37))+(W37))+(AA37))+(AE37))+(AI37))+(AM37))+(AQ37)</f>
        <v>0</v>
      </c>
      <c r="AV37" s="5">
        <f>(AT37)-(AU37)</f>
        <v>0</v>
      </c>
      <c r="AW37" s="6">
        <f>IF(AU37=0,"",(AT37)/(AU37))</f>
        <v>0</v>
      </c>
    </row>
    <row r="38" spans="1:49">
      <c r="A38" s="3" t="s">
        <v>50</v>
      </c>
      <c r="B38" s="5">
        <f>-249.28</f>
        <v>0</v>
      </c>
      <c r="C38" s="4"/>
      <c r="D38" s="5">
        <f>(B38)-(C38)</f>
        <v>0</v>
      </c>
      <c r="E38" s="6">
        <f>IF(C38=0,"",(B38)/(C38))</f>
        <v>0</v>
      </c>
      <c r="F38" s="5">
        <f>249.28</f>
        <v>0</v>
      </c>
      <c r="G38" s="4"/>
      <c r="H38" s="5">
        <f>(F38)-(G38)</f>
        <v>0</v>
      </c>
      <c r="I38" s="6">
        <f>IF(G38=0,"",(F38)/(G38))</f>
        <v>0</v>
      </c>
      <c r="J38" s="5">
        <f>0</f>
        <v>0</v>
      </c>
      <c r="K38" s="4"/>
      <c r="L38" s="5">
        <f>(J38)-(K38)</f>
        <v>0</v>
      </c>
      <c r="M38" s="6">
        <f>IF(K38=0,"",(J38)/(K38))</f>
        <v>0</v>
      </c>
      <c r="N38" s="5">
        <f>0</f>
        <v>0</v>
      </c>
      <c r="O38" s="4"/>
      <c r="P38" s="5">
        <f>(N38)-(O38)</f>
        <v>0</v>
      </c>
      <c r="Q38" s="6">
        <f>IF(O38=0,"",(N38)/(O38))</f>
        <v>0</v>
      </c>
      <c r="R38" s="5">
        <f>0</f>
        <v>0</v>
      </c>
      <c r="S38" s="4"/>
      <c r="T38" s="5">
        <f>(R38)-(S38)</f>
        <v>0</v>
      </c>
      <c r="U38" s="6">
        <f>IF(S38=0,"",(R38)/(S38))</f>
        <v>0</v>
      </c>
      <c r="V38" s="5">
        <f>0</f>
        <v>0</v>
      </c>
      <c r="W38" s="4"/>
      <c r="X38" s="5">
        <f>(V38)-(W38)</f>
        <v>0</v>
      </c>
      <c r="Y38" s="6">
        <f>IF(W38=0,"",(V38)/(W38))</f>
        <v>0</v>
      </c>
      <c r="Z38" s="5">
        <f>0</f>
        <v>0</v>
      </c>
      <c r="AA38" s="4"/>
      <c r="AB38" s="5">
        <f>(Z38)-(AA38)</f>
        <v>0</v>
      </c>
      <c r="AC38" s="6">
        <f>IF(AA38=0,"",(Z38)/(AA38))</f>
        <v>0</v>
      </c>
      <c r="AD38" s="5">
        <f>0</f>
        <v>0</v>
      </c>
      <c r="AE38" s="4"/>
      <c r="AF38" s="5">
        <f>(AD38)-(AE38)</f>
        <v>0</v>
      </c>
      <c r="AG38" s="6">
        <f>IF(AE38=0,"",(AD38)/(AE38))</f>
        <v>0</v>
      </c>
      <c r="AH38" s="5">
        <f>0</f>
        <v>0</v>
      </c>
      <c r="AI38" s="4"/>
      <c r="AJ38" s="5">
        <f>(AH38)-(AI38)</f>
        <v>0</v>
      </c>
      <c r="AK38" s="6">
        <f>IF(AI38=0,"",(AH38)/(AI38))</f>
        <v>0</v>
      </c>
      <c r="AL38" s="5">
        <f>0</f>
        <v>0</v>
      </c>
      <c r="AM38" s="4"/>
      <c r="AN38" s="5">
        <f>(AL38)-(AM38)</f>
        <v>0</v>
      </c>
      <c r="AO38" s="6">
        <f>IF(AM38=0,"",(AL38)/(AM38))</f>
        <v>0</v>
      </c>
      <c r="AP38" s="5">
        <f>0</f>
        <v>0</v>
      </c>
      <c r="AQ38" s="4"/>
      <c r="AR38" s="5">
        <f>(AP38)-(AQ38)</f>
        <v>0</v>
      </c>
      <c r="AS38" s="6">
        <f>IF(AQ38=0,"",(AP38)/(AQ38))</f>
        <v>0</v>
      </c>
      <c r="AT38" s="5">
        <f>((((((((((B38)+(F38))+(J38))+(N38))+(R38))+(V38))+(Z38))+(AD38))+(AH38))+(AL38))+(AP38)</f>
        <v>0</v>
      </c>
      <c r="AU38" s="5">
        <f>((((((((((C38)+(G38))+(K38))+(O38))+(S38))+(W38))+(AA38))+(AE38))+(AI38))+(AM38))+(AQ38)</f>
        <v>0</v>
      </c>
      <c r="AV38" s="5">
        <f>(AT38)-(AU38)</f>
        <v>0</v>
      </c>
      <c r="AW38" s="6">
        <f>IF(AU38=0,"",(AT38)/(AU38))</f>
        <v>0</v>
      </c>
    </row>
    <row r="39" spans="1:49">
      <c r="A39" s="3" t="s">
        <v>51</v>
      </c>
      <c r="B39" s="7">
        <f>(((B35)+(B36))+(B37))+(B38)</f>
        <v>0</v>
      </c>
      <c r="C39" s="7">
        <f>(((C35)+(C36))+(C37))+(C38)</f>
        <v>0</v>
      </c>
      <c r="D39" s="7">
        <f>(B39)-(C39)</f>
        <v>0</v>
      </c>
      <c r="E39" s="8">
        <f>IF(C39=0,"",(B39)/(C39))</f>
        <v>0</v>
      </c>
      <c r="F39" s="7">
        <f>(((F35)+(F36))+(F37))+(F38)</f>
        <v>0</v>
      </c>
      <c r="G39" s="7">
        <f>(((G35)+(G36))+(G37))+(G38)</f>
        <v>0</v>
      </c>
      <c r="H39" s="7">
        <f>(F39)-(G39)</f>
        <v>0</v>
      </c>
      <c r="I39" s="8">
        <f>IF(G39=0,"",(F39)/(G39))</f>
        <v>0</v>
      </c>
      <c r="J39" s="7">
        <f>(((J35)+(J36))+(J37))+(J38)</f>
        <v>0</v>
      </c>
      <c r="K39" s="7">
        <f>(((K35)+(K36))+(K37))+(K38)</f>
        <v>0</v>
      </c>
      <c r="L39" s="7">
        <f>(J39)-(K39)</f>
        <v>0</v>
      </c>
      <c r="M39" s="8">
        <f>IF(K39=0,"",(J39)/(K39))</f>
        <v>0</v>
      </c>
      <c r="N39" s="7">
        <f>(((N35)+(N36))+(N37))+(N38)</f>
        <v>0</v>
      </c>
      <c r="O39" s="7">
        <f>(((O35)+(O36))+(O37))+(O38)</f>
        <v>0</v>
      </c>
      <c r="P39" s="7">
        <f>(N39)-(O39)</f>
        <v>0</v>
      </c>
      <c r="Q39" s="8">
        <f>IF(O39=0,"",(N39)/(O39))</f>
        <v>0</v>
      </c>
      <c r="R39" s="7">
        <f>(((R35)+(R36))+(R37))+(R38)</f>
        <v>0</v>
      </c>
      <c r="S39" s="7">
        <f>(((S35)+(S36))+(S37))+(S38)</f>
        <v>0</v>
      </c>
      <c r="T39" s="7">
        <f>(R39)-(S39)</f>
        <v>0</v>
      </c>
      <c r="U39" s="8">
        <f>IF(S39=0,"",(R39)/(S39))</f>
        <v>0</v>
      </c>
      <c r="V39" s="7">
        <f>(((V35)+(V36))+(V37))+(V38)</f>
        <v>0</v>
      </c>
      <c r="W39" s="7">
        <f>(((W35)+(W36))+(W37))+(W38)</f>
        <v>0</v>
      </c>
      <c r="X39" s="7">
        <f>(V39)-(W39)</f>
        <v>0</v>
      </c>
      <c r="Y39" s="8">
        <f>IF(W39=0,"",(V39)/(W39))</f>
        <v>0</v>
      </c>
      <c r="Z39" s="7">
        <f>(((Z35)+(Z36))+(Z37))+(Z38)</f>
        <v>0</v>
      </c>
      <c r="AA39" s="7">
        <f>(((AA35)+(AA36))+(AA37))+(AA38)</f>
        <v>0</v>
      </c>
      <c r="AB39" s="7">
        <f>(Z39)-(AA39)</f>
        <v>0</v>
      </c>
      <c r="AC39" s="8">
        <f>IF(AA39=0,"",(Z39)/(AA39))</f>
        <v>0</v>
      </c>
      <c r="AD39" s="7">
        <f>(((AD35)+(AD36))+(AD37))+(AD38)</f>
        <v>0</v>
      </c>
      <c r="AE39" s="7">
        <f>(((AE35)+(AE36))+(AE37))+(AE38)</f>
        <v>0</v>
      </c>
      <c r="AF39" s="7">
        <f>(AD39)-(AE39)</f>
        <v>0</v>
      </c>
      <c r="AG39" s="8">
        <f>IF(AE39=0,"",(AD39)/(AE39))</f>
        <v>0</v>
      </c>
      <c r="AH39" s="7">
        <f>(((AH35)+(AH36))+(AH37))+(AH38)</f>
        <v>0</v>
      </c>
      <c r="AI39" s="7">
        <f>(((AI35)+(AI36))+(AI37))+(AI38)</f>
        <v>0</v>
      </c>
      <c r="AJ39" s="7">
        <f>(AH39)-(AI39)</f>
        <v>0</v>
      </c>
      <c r="AK39" s="8">
        <f>IF(AI39=0,"",(AH39)/(AI39))</f>
        <v>0</v>
      </c>
      <c r="AL39" s="7">
        <f>(((AL35)+(AL36))+(AL37))+(AL38)</f>
        <v>0</v>
      </c>
      <c r="AM39" s="7">
        <f>(((AM35)+(AM36))+(AM37))+(AM38)</f>
        <v>0</v>
      </c>
      <c r="AN39" s="7">
        <f>(AL39)-(AM39)</f>
        <v>0</v>
      </c>
      <c r="AO39" s="8">
        <f>IF(AM39=0,"",(AL39)/(AM39))</f>
        <v>0</v>
      </c>
      <c r="AP39" s="7">
        <f>(((AP35)+(AP36))+(AP37))+(AP38)</f>
        <v>0</v>
      </c>
      <c r="AQ39" s="7">
        <f>(((AQ35)+(AQ36))+(AQ37))+(AQ38)</f>
        <v>0</v>
      </c>
      <c r="AR39" s="7">
        <f>(AP39)-(AQ39)</f>
        <v>0</v>
      </c>
      <c r="AS39" s="8">
        <f>IF(AQ39=0,"",(AP39)/(AQ39))</f>
        <v>0</v>
      </c>
      <c r="AT39" s="7">
        <f>((((((((((B39)+(F39))+(J39))+(N39))+(R39))+(V39))+(Z39))+(AD39))+(AH39))+(AL39))+(AP39)</f>
        <v>0</v>
      </c>
      <c r="AU39" s="7">
        <f>((((((((((C39)+(G39))+(K39))+(O39))+(S39))+(W39))+(AA39))+(AE39))+(AI39))+(AM39))+(AQ39)</f>
        <v>0</v>
      </c>
      <c r="AV39" s="7">
        <f>(AT39)-(AU39)</f>
        <v>0</v>
      </c>
      <c r="AW39" s="8">
        <f>IF(AU39=0,"",(AT39)/(AU39))</f>
        <v>0</v>
      </c>
    </row>
    <row r="40" spans="1:49">
      <c r="A40" s="3" t="s">
        <v>52</v>
      </c>
      <c r="B40" s="4"/>
      <c r="C40" s="4"/>
      <c r="D40" s="5">
        <f>(B40)-(C40)</f>
        <v>0</v>
      </c>
      <c r="E40" s="6">
        <f>IF(C40=0,"",(B40)/(C40))</f>
        <v>0</v>
      </c>
      <c r="F40" s="4"/>
      <c r="G40" s="4"/>
      <c r="H40" s="5">
        <f>(F40)-(G40)</f>
        <v>0</v>
      </c>
      <c r="I40" s="6">
        <f>IF(G40=0,"",(F40)/(G40))</f>
        <v>0</v>
      </c>
      <c r="J40" s="4"/>
      <c r="K40" s="4"/>
      <c r="L40" s="5">
        <f>(J40)-(K40)</f>
        <v>0</v>
      </c>
      <c r="M40" s="6">
        <f>IF(K40=0,"",(J40)/(K40))</f>
        <v>0</v>
      </c>
      <c r="N40" s="4"/>
      <c r="O40" s="4"/>
      <c r="P40" s="5">
        <f>(N40)-(O40)</f>
        <v>0</v>
      </c>
      <c r="Q40" s="6">
        <f>IF(O40=0,"",(N40)/(O40))</f>
        <v>0</v>
      </c>
      <c r="R40" s="4"/>
      <c r="S40" s="4"/>
      <c r="T40" s="5">
        <f>(R40)-(S40)</f>
        <v>0</v>
      </c>
      <c r="U40" s="6">
        <f>IF(S40=0,"",(R40)/(S40))</f>
        <v>0</v>
      </c>
      <c r="V40" s="4"/>
      <c r="W40" s="4"/>
      <c r="X40" s="5">
        <f>(V40)-(W40)</f>
        <v>0</v>
      </c>
      <c r="Y40" s="6">
        <f>IF(W40=0,"",(V40)/(W40))</f>
        <v>0</v>
      </c>
      <c r="Z40" s="4"/>
      <c r="AA40" s="4"/>
      <c r="AB40" s="5">
        <f>(Z40)-(AA40)</f>
        <v>0</v>
      </c>
      <c r="AC40" s="6">
        <f>IF(AA40=0,"",(Z40)/(AA40))</f>
        <v>0</v>
      </c>
      <c r="AD40" s="4"/>
      <c r="AE40" s="4"/>
      <c r="AF40" s="5">
        <f>(AD40)-(AE40)</f>
        <v>0</v>
      </c>
      <c r="AG40" s="6">
        <f>IF(AE40=0,"",(AD40)/(AE40))</f>
        <v>0</v>
      </c>
      <c r="AH40" s="4"/>
      <c r="AI40" s="4"/>
      <c r="AJ40" s="5">
        <f>(AH40)-(AI40)</f>
        <v>0</v>
      </c>
      <c r="AK40" s="6">
        <f>IF(AI40=0,"",(AH40)/(AI40))</f>
        <v>0</v>
      </c>
      <c r="AL40" s="4"/>
      <c r="AM40" s="4"/>
      <c r="AN40" s="5">
        <f>(AL40)-(AM40)</f>
        <v>0</v>
      </c>
      <c r="AO40" s="6">
        <f>IF(AM40=0,"",(AL40)/(AM40))</f>
        <v>0</v>
      </c>
      <c r="AP40" s="4"/>
      <c r="AQ40" s="4"/>
      <c r="AR40" s="5">
        <f>(AP40)-(AQ40)</f>
        <v>0</v>
      </c>
      <c r="AS40" s="6">
        <f>IF(AQ40=0,"",(AP40)/(AQ40))</f>
        <v>0</v>
      </c>
      <c r="AT40" s="5">
        <f>((((((((((B40)+(F40))+(J40))+(N40))+(R40))+(V40))+(Z40))+(AD40))+(AH40))+(AL40))+(AP40)</f>
        <v>0</v>
      </c>
      <c r="AU40" s="5">
        <f>((((((((((C40)+(G40))+(K40))+(O40))+(S40))+(W40))+(AA40))+(AE40))+(AI40))+(AM40))+(AQ40)</f>
        <v>0</v>
      </c>
      <c r="AV40" s="5">
        <f>(AT40)-(AU40)</f>
        <v>0</v>
      </c>
      <c r="AW40" s="6">
        <f>IF(AU40=0,"",(AT40)/(AU40))</f>
        <v>0</v>
      </c>
    </row>
    <row r="41" spans="1:49">
      <c r="A41" s="3" t="s">
        <v>53</v>
      </c>
      <c r="B41" s="5">
        <f>-519.6</f>
        <v>0</v>
      </c>
      <c r="C41" s="5">
        <f>1254.75</f>
        <v>0</v>
      </c>
      <c r="D41" s="5">
        <f>(B41)-(C41)</f>
        <v>0</v>
      </c>
      <c r="E41" s="6">
        <f>IF(C41=0,"",(B41)/(C41))</f>
        <v>0</v>
      </c>
      <c r="F41" s="5">
        <f>1061.31</f>
        <v>0</v>
      </c>
      <c r="G41" s="5">
        <f>1254.75</f>
        <v>0</v>
      </c>
      <c r="H41" s="5">
        <f>(F41)-(G41)</f>
        <v>0</v>
      </c>
      <c r="I41" s="6">
        <f>IF(G41=0,"",(F41)/(G41))</f>
        <v>0</v>
      </c>
      <c r="J41" s="5">
        <f>714.91</f>
        <v>0</v>
      </c>
      <c r="K41" s="5">
        <f>1254.75</f>
        <v>0</v>
      </c>
      <c r="L41" s="5">
        <f>(J41)-(K41)</f>
        <v>0</v>
      </c>
      <c r="M41" s="6">
        <f>IF(K41=0,"",(J41)/(K41))</f>
        <v>0</v>
      </c>
      <c r="N41" s="5">
        <f>5633.11</f>
        <v>0</v>
      </c>
      <c r="O41" s="5">
        <f>1254.75</f>
        <v>0</v>
      </c>
      <c r="P41" s="5">
        <f>(N41)-(O41)</f>
        <v>0</v>
      </c>
      <c r="Q41" s="6">
        <f>IF(O41=0,"",(N41)/(O41))</f>
        <v>0</v>
      </c>
      <c r="R41" s="5">
        <f>888.11</f>
        <v>0</v>
      </c>
      <c r="S41" s="5">
        <f>1254.75</f>
        <v>0</v>
      </c>
      <c r="T41" s="5">
        <f>(R41)-(S41)</f>
        <v>0</v>
      </c>
      <c r="U41" s="6">
        <f>IF(S41=0,"",(R41)/(S41))</f>
        <v>0</v>
      </c>
      <c r="V41" s="5">
        <f>888.11</f>
        <v>0</v>
      </c>
      <c r="W41" s="5">
        <f>1254.75</f>
        <v>0</v>
      </c>
      <c r="X41" s="5">
        <f>(V41)-(W41)</f>
        <v>0</v>
      </c>
      <c r="Y41" s="6">
        <f>IF(W41=0,"",(V41)/(W41))</f>
        <v>0</v>
      </c>
      <c r="Z41" s="5">
        <f>888.11</f>
        <v>0</v>
      </c>
      <c r="AA41" s="5">
        <f>1254.75</f>
        <v>0</v>
      </c>
      <c r="AB41" s="5">
        <f>(Z41)-(AA41)</f>
        <v>0</v>
      </c>
      <c r="AC41" s="6">
        <f>IF(AA41=0,"",(Z41)/(AA41))</f>
        <v>0</v>
      </c>
      <c r="AD41" s="5">
        <f>888.11</f>
        <v>0</v>
      </c>
      <c r="AE41" s="5">
        <f>1254.75</f>
        <v>0</v>
      </c>
      <c r="AF41" s="5">
        <f>(AD41)-(AE41)</f>
        <v>0</v>
      </c>
      <c r="AG41" s="6">
        <f>IF(AE41=0,"",(AD41)/(AE41))</f>
        <v>0</v>
      </c>
      <c r="AH41" s="5">
        <f>714.91</f>
        <v>0</v>
      </c>
      <c r="AI41" s="5">
        <f>1254.75</f>
        <v>0</v>
      </c>
      <c r="AJ41" s="5">
        <f>(AH41)-(AI41)</f>
        <v>0</v>
      </c>
      <c r="AK41" s="6">
        <f>IF(AI41=0,"",(AH41)/(AI41))</f>
        <v>0</v>
      </c>
      <c r="AL41" s="5">
        <f>888.11</f>
        <v>0</v>
      </c>
      <c r="AM41" s="5">
        <f>1254.75</f>
        <v>0</v>
      </c>
      <c r="AN41" s="5">
        <f>(AL41)-(AM41)</f>
        <v>0</v>
      </c>
      <c r="AO41" s="6">
        <f>IF(AM41=0,"",(AL41)/(AM41))</f>
        <v>0</v>
      </c>
      <c r="AP41" s="5">
        <f>888.11</f>
        <v>0</v>
      </c>
      <c r="AQ41" s="5">
        <f>1254.75</f>
        <v>0</v>
      </c>
      <c r="AR41" s="5">
        <f>(AP41)-(AQ41)</f>
        <v>0</v>
      </c>
      <c r="AS41" s="6">
        <f>IF(AQ41=0,"",(AP41)/(AQ41))</f>
        <v>0</v>
      </c>
      <c r="AT41" s="5">
        <f>((((((((((B41)+(F41))+(J41))+(N41))+(R41))+(V41))+(Z41))+(AD41))+(AH41))+(AL41))+(AP41)</f>
        <v>0</v>
      </c>
      <c r="AU41" s="5">
        <f>((((((((((C41)+(G41))+(K41))+(O41))+(S41))+(W41))+(AA41))+(AE41))+(AI41))+(AM41))+(AQ41)</f>
        <v>0</v>
      </c>
      <c r="AV41" s="5">
        <f>(AT41)-(AU41)</f>
        <v>0</v>
      </c>
      <c r="AW41" s="6">
        <f>IF(AU41=0,"",(AT41)/(AU41))</f>
        <v>0</v>
      </c>
    </row>
    <row r="42" spans="1:49">
      <c r="A42" s="3" t="s">
        <v>54</v>
      </c>
      <c r="B42" s="5">
        <f>-279.78</f>
        <v>0</v>
      </c>
      <c r="C42" s="5">
        <f>675.58</f>
        <v>0</v>
      </c>
      <c r="D42" s="5">
        <f>(B42)-(C42)</f>
        <v>0</v>
      </c>
      <c r="E42" s="6">
        <f>IF(C42=0,"",(B42)/(C42))</f>
        <v>0</v>
      </c>
      <c r="F42" s="5">
        <f>571.47</f>
        <v>0</v>
      </c>
      <c r="G42" s="5">
        <f>675.58</f>
        <v>0</v>
      </c>
      <c r="H42" s="5">
        <f>(F42)-(G42)</f>
        <v>0</v>
      </c>
      <c r="I42" s="6">
        <f>IF(G42=0,"",(F42)/(G42))</f>
        <v>0</v>
      </c>
      <c r="J42" s="5">
        <f>384.95</f>
        <v>0</v>
      </c>
      <c r="K42" s="5">
        <f>675.58</f>
        <v>0</v>
      </c>
      <c r="L42" s="5">
        <f>(J42)-(K42)</f>
        <v>0</v>
      </c>
      <c r="M42" s="6">
        <f>IF(K42=0,"",(J42)/(K42))</f>
        <v>0</v>
      </c>
      <c r="N42" s="5">
        <f>3033.21</f>
        <v>0</v>
      </c>
      <c r="O42" s="5">
        <f>675.58</f>
        <v>0</v>
      </c>
      <c r="P42" s="5">
        <f>(N42)-(O42)</f>
        <v>0</v>
      </c>
      <c r="Q42" s="6">
        <f>IF(O42=0,"",(N42)/(O42))</f>
        <v>0</v>
      </c>
      <c r="R42" s="5">
        <f>478.21</f>
        <v>0</v>
      </c>
      <c r="S42" s="5">
        <f>675.58</f>
        <v>0</v>
      </c>
      <c r="T42" s="5">
        <f>(R42)-(S42)</f>
        <v>0</v>
      </c>
      <c r="U42" s="6">
        <f>IF(S42=0,"",(R42)/(S42))</f>
        <v>0</v>
      </c>
      <c r="V42" s="5">
        <f>478.21</f>
        <v>0</v>
      </c>
      <c r="W42" s="5">
        <f>675.58</f>
        <v>0</v>
      </c>
      <c r="X42" s="5">
        <f>(V42)-(W42)</f>
        <v>0</v>
      </c>
      <c r="Y42" s="6">
        <f>IF(W42=0,"",(V42)/(W42))</f>
        <v>0</v>
      </c>
      <c r="Z42" s="5">
        <f>478.21</f>
        <v>0</v>
      </c>
      <c r="AA42" s="5">
        <f>675.58</f>
        <v>0</v>
      </c>
      <c r="AB42" s="5">
        <f>(Z42)-(AA42)</f>
        <v>0</v>
      </c>
      <c r="AC42" s="6">
        <f>IF(AA42=0,"",(Z42)/(AA42))</f>
        <v>0</v>
      </c>
      <c r="AD42" s="5">
        <f>478.21</f>
        <v>0</v>
      </c>
      <c r="AE42" s="5">
        <f>675.58</f>
        <v>0</v>
      </c>
      <c r="AF42" s="5">
        <f>(AD42)-(AE42)</f>
        <v>0</v>
      </c>
      <c r="AG42" s="6">
        <f>IF(AE42=0,"",(AD42)/(AE42))</f>
        <v>0</v>
      </c>
      <c r="AH42" s="5">
        <f>384.95</f>
        <v>0</v>
      </c>
      <c r="AI42" s="5">
        <f>675.58</f>
        <v>0</v>
      </c>
      <c r="AJ42" s="5">
        <f>(AH42)-(AI42)</f>
        <v>0</v>
      </c>
      <c r="AK42" s="6">
        <f>IF(AI42=0,"",(AH42)/(AI42))</f>
        <v>0</v>
      </c>
      <c r="AL42" s="5">
        <f>478.21</f>
        <v>0</v>
      </c>
      <c r="AM42" s="5">
        <f>675.58</f>
        <v>0</v>
      </c>
      <c r="AN42" s="5">
        <f>(AL42)-(AM42)</f>
        <v>0</v>
      </c>
      <c r="AO42" s="6">
        <f>IF(AM42=0,"",(AL42)/(AM42))</f>
        <v>0</v>
      </c>
      <c r="AP42" s="5">
        <f>478.21</f>
        <v>0</v>
      </c>
      <c r="AQ42" s="5">
        <f>675.58</f>
        <v>0</v>
      </c>
      <c r="AR42" s="5">
        <f>(AP42)-(AQ42)</f>
        <v>0</v>
      </c>
      <c r="AS42" s="6">
        <f>IF(AQ42=0,"",(AP42)/(AQ42))</f>
        <v>0</v>
      </c>
      <c r="AT42" s="5">
        <f>((((((((((B42)+(F42))+(J42))+(N42))+(R42))+(V42))+(Z42))+(AD42))+(AH42))+(AL42))+(AP42)</f>
        <v>0</v>
      </c>
      <c r="AU42" s="5">
        <f>((((((((((C42)+(G42))+(K42))+(O42))+(S42))+(W42))+(AA42))+(AE42))+(AI42))+(AM42))+(AQ42)</f>
        <v>0</v>
      </c>
      <c r="AV42" s="5">
        <f>(AT42)-(AU42)</f>
        <v>0</v>
      </c>
      <c r="AW42" s="6">
        <f>IF(AU42=0,"",(AT42)/(AU42))</f>
        <v>0</v>
      </c>
    </row>
    <row r="43" spans="1:49">
      <c r="A43" s="3" t="s">
        <v>55</v>
      </c>
      <c r="B43" s="5">
        <f>2165.7</f>
        <v>0</v>
      </c>
      <c r="C43" s="4"/>
      <c r="D43" s="5">
        <f>(B43)-(C43)</f>
        <v>0</v>
      </c>
      <c r="E43" s="6">
        <f>IF(C43=0,"",(B43)/(C43))</f>
        <v>0</v>
      </c>
      <c r="F43" s="5">
        <f>-2165.7</f>
        <v>0</v>
      </c>
      <c r="G43" s="4"/>
      <c r="H43" s="5">
        <f>(F43)-(G43)</f>
        <v>0</v>
      </c>
      <c r="I43" s="6">
        <f>IF(G43=0,"",(F43)/(G43))</f>
        <v>0</v>
      </c>
      <c r="J43" s="5">
        <f>0</f>
        <v>0</v>
      </c>
      <c r="K43" s="4"/>
      <c r="L43" s="5">
        <f>(J43)-(K43)</f>
        <v>0</v>
      </c>
      <c r="M43" s="6">
        <f>IF(K43=0,"",(J43)/(K43))</f>
        <v>0</v>
      </c>
      <c r="N43" s="5">
        <f>0</f>
        <v>0</v>
      </c>
      <c r="O43" s="4"/>
      <c r="P43" s="5">
        <f>(N43)-(O43)</f>
        <v>0</v>
      </c>
      <c r="Q43" s="6">
        <f>IF(O43=0,"",(N43)/(O43))</f>
        <v>0</v>
      </c>
      <c r="R43" s="5">
        <f>0</f>
        <v>0</v>
      </c>
      <c r="S43" s="4"/>
      <c r="T43" s="5">
        <f>(R43)-(S43)</f>
        <v>0</v>
      </c>
      <c r="U43" s="6">
        <f>IF(S43=0,"",(R43)/(S43))</f>
        <v>0</v>
      </c>
      <c r="V43" s="5">
        <f>0</f>
        <v>0</v>
      </c>
      <c r="W43" s="4"/>
      <c r="X43" s="5">
        <f>(V43)-(W43)</f>
        <v>0</v>
      </c>
      <c r="Y43" s="6">
        <f>IF(W43=0,"",(V43)/(W43))</f>
        <v>0</v>
      </c>
      <c r="Z43" s="5">
        <f>0</f>
        <v>0</v>
      </c>
      <c r="AA43" s="4"/>
      <c r="AB43" s="5">
        <f>(Z43)-(AA43)</f>
        <v>0</v>
      </c>
      <c r="AC43" s="6">
        <f>IF(AA43=0,"",(Z43)/(AA43))</f>
        <v>0</v>
      </c>
      <c r="AD43" s="5">
        <f>0</f>
        <v>0</v>
      </c>
      <c r="AE43" s="4"/>
      <c r="AF43" s="5">
        <f>(AD43)-(AE43)</f>
        <v>0</v>
      </c>
      <c r="AG43" s="6">
        <f>IF(AE43=0,"",(AD43)/(AE43))</f>
        <v>0</v>
      </c>
      <c r="AH43" s="5">
        <f>0</f>
        <v>0</v>
      </c>
      <c r="AI43" s="4"/>
      <c r="AJ43" s="5">
        <f>(AH43)-(AI43)</f>
        <v>0</v>
      </c>
      <c r="AK43" s="6">
        <f>IF(AI43=0,"",(AH43)/(AI43))</f>
        <v>0</v>
      </c>
      <c r="AL43" s="5">
        <f>0</f>
        <v>0</v>
      </c>
      <c r="AM43" s="4"/>
      <c r="AN43" s="5">
        <f>(AL43)-(AM43)</f>
        <v>0</v>
      </c>
      <c r="AO43" s="6">
        <f>IF(AM43=0,"",(AL43)/(AM43))</f>
        <v>0</v>
      </c>
      <c r="AP43" s="5">
        <f>0</f>
        <v>0</v>
      </c>
      <c r="AQ43" s="4"/>
      <c r="AR43" s="5">
        <f>(AP43)-(AQ43)</f>
        <v>0</v>
      </c>
      <c r="AS43" s="6">
        <f>IF(AQ43=0,"",(AP43)/(AQ43))</f>
        <v>0</v>
      </c>
      <c r="AT43" s="5">
        <f>((((((((((B43)+(F43))+(J43))+(N43))+(R43))+(V43))+(Z43))+(AD43))+(AH43))+(AL43))+(AP43)</f>
        <v>0</v>
      </c>
      <c r="AU43" s="5">
        <f>((((((((((C43)+(G43))+(K43))+(O43))+(S43))+(W43))+(AA43))+(AE43))+(AI43))+(AM43))+(AQ43)</f>
        <v>0</v>
      </c>
      <c r="AV43" s="5">
        <f>(AT43)-(AU43)</f>
        <v>0</v>
      </c>
      <c r="AW43" s="6">
        <f>IF(AU43=0,"",(AT43)/(AU43))</f>
        <v>0</v>
      </c>
    </row>
    <row r="44" spans="1:49">
      <c r="A44" s="3" t="s">
        <v>56</v>
      </c>
      <c r="B44" s="7">
        <f>(((B40)+(B41))+(B42))+(B43)</f>
        <v>0</v>
      </c>
      <c r="C44" s="7">
        <f>(((C40)+(C41))+(C42))+(C43)</f>
        <v>0</v>
      </c>
      <c r="D44" s="7">
        <f>(B44)-(C44)</f>
        <v>0</v>
      </c>
      <c r="E44" s="8">
        <f>IF(C44=0,"",(B44)/(C44))</f>
        <v>0</v>
      </c>
      <c r="F44" s="7">
        <f>(((F40)+(F41))+(F42))+(F43)</f>
        <v>0</v>
      </c>
      <c r="G44" s="7">
        <f>(((G40)+(G41))+(G42))+(G43)</f>
        <v>0</v>
      </c>
      <c r="H44" s="7">
        <f>(F44)-(G44)</f>
        <v>0</v>
      </c>
      <c r="I44" s="8">
        <f>IF(G44=0,"",(F44)/(G44))</f>
        <v>0</v>
      </c>
      <c r="J44" s="7">
        <f>(((J40)+(J41))+(J42))+(J43)</f>
        <v>0</v>
      </c>
      <c r="K44" s="7">
        <f>(((K40)+(K41))+(K42))+(K43)</f>
        <v>0</v>
      </c>
      <c r="L44" s="7">
        <f>(J44)-(K44)</f>
        <v>0</v>
      </c>
      <c r="M44" s="8">
        <f>IF(K44=0,"",(J44)/(K44))</f>
        <v>0</v>
      </c>
      <c r="N44" s="7">
        <f>(((N40)+(N41))+(N42))+(N43)</f>
        <v>0</v>
      </c>
      <c r="O44" s="7">
        <f>(((O40)+(O41))+(O42))+(O43)</f>
        <v>0</v>
      </c>
      <c r="P44" s="7">
        <f>(N44)-(O44)</f>
        <v>0</v>
      </c>
      <c r="Q44" s="8">
        <f>IF(O44=0,"",(N44)/(O44))</f>
        <v>0</v>
      </c>
      <c r="R44" s="7">
        <f>(((R40)+(R41))+(R42))+(R43)</f>
        <v>0</v>
      </c>
      <c r="S44" s="7">
        <f>(((S40)+(S41))+(S42))+(S43)</f>
        <v>0</v>
      </c>
      <c r="T44" s="7">
        <f>(R44)-(S44)</f>
        <v>0</v>
      </c>
      <c r="U44" s="8">
        <f>IF(S44=0,"",(R44)/(S44))</f>
        <v>0</v>
      </c>
      <c r="V44" s="7">
        <f>(((V40)+(V41))+(V42))+(V43)</f>
        <v>0</v>
      </c>
      <c r="W44" s="7">
        <f>(((W40)+(W41))+(W42))+(W43)</f>
        <v>0</v>
      </c>
      <c r="X44" s="7">
        <f>(V44)-(W44)</f>
        <v>0</v>
      </c>
      <c r="Y44" s="8">
        <f>IF(W44=0,"",(V44)/(W44))</f>
        <v>0</v>
      </c>
      <c r="Z44" s="7">
        <f>(((Z40)+(Z41))+(Z42))+(Z43)</f>
        <v>0</v>
      </c>
      <c r="AA44" s="7">
        <f>(((AA40)+(AA41))+(AA42))+(AA43)</f>
        <v>0</v>
      </c>
      <c r="AB44" s="7">
        <f>(Z44)-(AA44)</f>
        <v>0</v>
      </c>
      <c r="AC44" s="8">
        <f>IF(AA44=0,"",(Z44)/(AA44))</f>
        <v>0</v>
      </c>
      <c r="AD44" s="7">
        <f>(((AD40)+(AD41))+(AD42))+(AD43)</f>
        <v>0</v>
      </c>
      <c r="AE44" s="7">
        <f>(((AE40)+(AE41))+(AE42))+(AE43)</f>
        <v>0</v>
      </c>
      <c r="AF44" s="7">
        <f>(AD44)-(AE44)</f>
        <v>0</v>
      </c>
      <c r="AG44" s="8">
        <f>IF(AE44=0,"",(AD44)/(AE44))</f>
        <v>0</v>
      </c>
      <c r="AH44" s="7">
        <f>(((AH40)+(AH41))+(AH42))+(AH43)</f>
        <v>0</v>
      </c>
      <c r="AI44" s="7">
        <f>(((AI40)+(AI41))+(AI42))+(AI43)</f>
        <v>0</v>
      </c>
      <c r="AJ44" s="7">
        <f>(AH44)-(AI44)</f>
        <v>0</v>
      </c>
      <c r="AK44" s="8">
        <f>IF(AI44=0,"",(AH44)/(AI44))</f>
        <v>0</v>
      </c>
      <c r="AL44" s="7">
        <f>(((AL40)+(AL41))+(AL42))+(AL43)</f>
        <v>0</v>
      </c>
      <c r="AM44" s="7">
        <f>(((AM40)+(AM41))+(AM42))+(AM43)</f>
        <v>0</v>
      </c>
      <c r="AN44" s="7">
        <f>(AL44)-(AM44)</f>
        <v>0</v>
      </c>
      <c r="AO44" s="8">
        <f>IF(AM44=0,"",(AL44)/(AM44))</f>
        <v>0</v>
      </c>
      <c r="AP44" s="7">
        <f>(((AP40)+(AP41))+(AP42))+(AP43)</f>
        <v>0</v>
      </c>
      <c r="AQ44" s="7">
        <f>(((AQ40)+(AQ41))+(AQ42))+(AQ43)</f>
        <v>0</v>
      </c>
      <c r="AR44" s="7">
        <f>(AP44)-(AQ44)</f>
        <v>0</v>
      </c>
      <c r="AS44" s="8">
        <f>IF(AQ44=0,"",(AP44)/(AQ44))</f>
        <v>0</v>
      </c>
      <c r="AT44" s="7">
        <f>((((((((((B44)+(F44))+(J44))+(N44))+(R44))+(V44))+(Z44))+(AD44))+(AH44))+(AL44))+(AP44)</f>
        <v>0</v>
      </c>
      <c r="AU44" s="7">
        <f>((((((((((C44)+(G44))+(K44))+(O44))+(S44))+(W44))+(AA44))+(AE44))+(AI44))+(AM44))+(AQ44)</f>
        <v>0</v>
      </c>
      <c r="AV44" s="7">
        <f>(AT44)-(AU44)</f>
        <v>0</v>
      </c>
      <c r="AW44" s="8">
        <f>IF(AU44=0,"",(AT44)/(AU44))</f>
        <v>0</v>
      </c>
    </row>
    <row r="45" spans="1:49">
      <c r="A45" s="3" t="s">
        <v>57</v>
      </c>
      <c r="B45" s="4"/>
      <c r="C45" s="4"/>
      <c r="D45" s="5">
        <f>(B45)-(C45)</f>
        <v>0</v>
      </c>
      <c r="E45" s="6">
        <f>IF(C45=0,"",(B45)/(C45))</f>
        <v>0</v>
      </c>
      <c r="F45" s="4"/>
      <c r="G45" s="4"/>
      <c r="H45" s="5">
        <f>(F45)-(G45)</f>
        <v>0</v>
      </c>
      <c r="I45" s="6">
        <f>IF(G45=0,"",(F45)/(G45))</f>
        <v>0</v>
      </c>
      <c r="J45" s="4"/>
      <c r="K45" s="4"/>
      <c r="L45" s="5">
        <f>(J45)-(K45)</f>
        <v>0</v>
      </c>
      <c r="M45" s="6">
        <f>IF(K45=0,"",(J45)/(K45))</f>
        <v>0</v>
      </c>
      <c r="N45" s="4"/>
      <c r="O45" s="4"/>
      <c r="P45" s="5">
        <f>(N45)-(O45)</f>
        <v>0</v>
      </c>
      <c r="Q45" s="6">
        <f>IF(O45=0,"",(N45)/(O45))</f>
        <v>0</v>
      </c>
      <c r="R45" s="4"/>
      <c r="S45" s="4"/>
      <c r="T45" s="5">
        <f>(R45)-(S45)</f>
        <v>0</v>
      </c>
      <c r="U45" s="6">
        <f>IF(S45=0,"",(R45)/(S45))</f>
        <v>0</v>
      </c>
      <c r="V45" s="4"/>
      <c r="W45" s="4"/>
      <c r="X45" s="5">
        <f>(V45)-(W45)</f>
        <v>0</v>
      </c>
      <c r="Y45" s="6">
        <f>IF(W45=0,"",(V45)/(W45))</f>
        <v>0</v>
      </c>
      <c r="Z45" s="4"/>
      <c r="AA45" s="4"/>
      <c r="AB45" s="5">
        <f>(Z45)-(AA45)</f>
        <v>0</v>
      </c>
      <c r="AC45" s="6">
        <f>IF(AA45=0,"",(Z45)/(AA45))</f>
        <v>0</v>
      </c>
      <c r="AD45" s="4"/>
      <c r="AE45" s="4"/>
      <c r="AF45" s="5">
        <f>(AD45)-(AE45)</f>
        <v>0</v>
      </c>
      <c r="AG45" s="6">
        <f>IF(AE45=0,"",(AD45)/(AE45))</f>
        <v>0</v>
      </c>
      <c r="AH45" s="4"/>
      <c r="AI45" s="4"/>
      <c r="AJ45" s="5">
        <f>(AH45)-(AI45)</f>
        <v>0</v>
      </c>
      <c r="AK45" s="6">
        <f>IF(AI45=0,"",(AH45)/(AI45))</f>
        <v>0</v>
      </c>
      <c r="AL45" s="4"/>
      <c r="AM45" s="4"/>
      <c r="AN45" s="5">
        <f>(AL45)-(AM45)</f>
        <v>0</v>
      </c>
      <c r="AO45" s="6">
        <f>IF(AM45=0,"",(AL45)/(AM45))</f>
        <v>0</v>
      </c>
      <c r="AP45" s="4"/>
      <c r="AQ45" s="4"/>
      <c r="AR45" s="5">
        <f>(AP45)-(AQ45)</f>
        <v>0</v>
      </c>
      <c r="AS45" s="6">
        <f>IF(AQ45=0,"",(AP45)/(AQ45))</f>
        <v>0</v>
      </c>
      <c r="AT45" s="5">
        <f>((((((((((B45)+(F45))+(J45))+(N45))+(R45))+(V45))+(Z45))+(AD45))+(AH45))+(AL45))+(AP45)</f>
        <v>0</v>
      </c>
      <c r="AU45" s="5">
        <f>((((((((((C45)+(G45))+(K45))+(O45))+(S45))+(W45))+(AA45))+(AE45))+(AI45))+(AM45))+(AQ45)</f>
        <v>0</v>
      </c>
      <c r="AV45" s="5">
        <f>(AT45)-(AU45)</f>
        <v>0</v>
      </c>
      <c r="AW45" s="6">
        <f>IF(AU45=0,"",(AT45)/(AU45))</f>
        <v>0</v>
      </c>
    </row>
    <row r="46" spans="1:49">
      <c r="A46" s="3" t="s">
        <v>58</v>
      </c>
      <c r="B46" s="5">
        <f>202.25</f>
        <v>0</v>
      </c>
      <c r="C46" s="5">
        <f>202.17</f>
        <v>0</v>
      </c>
      <c r="D46" s="5">
        <f>(B46)-(C46)</f>
        <v>0</v>
      </c>
      <c r="E46" s="6">
        <f>IF(C46=0,"",(B46)/(C46))</f>
        <v>0</v>
      </c>
      <c r="F46" s="5">
        <f>202.25</f>
        <v>0</v>
      </c>
      <c r="G46" s="5">
        <f>202.17</f>
        <v>0</v>
      </c>
      <c r="H46" s="5">
        <f>(F46)-(G46)</f>
        <v>0</v>
      </c>
      <c r="I46" s="6">
        <f>IF(G46=0,"",(F46)/(G46))</f>
        <v>0</v>
      </c>
      <c r="J46" s="5">
        <f>202.25</f>
        <v>0</v>
      </c>
      <c r="K46" s="5">
        <f>202.17</f>
        <v>0</v>
      </c>
      <c r="L46" s="5">
        <f>(J46)-(K46)</f>
        <v>0</v>
      </c>
      <c r="M46" s="6">
        <f>IF(K46=0,"",(J46)/(K46))</f>
        <v>0</v>
      </c>
      <c r="N46" s="5">
        <f>202.25</f>
        <v>0</v>
      </c>
      <c r="O46" s="5">
        <f>202.17</f>
        <v>0</v>
      </c>
      <c r="P46" s="5">
        <f>(N46)-(O46)</f>
        <v>0</v>
      </c>
      <c r="Q46" s="6">
        <f>IF(O46=0,"",(N46)/(O46))</f>
        <v>0</v>
      </c>
      <c r="R46" s="5">
        <f>254.66</f>
        <v>0</v>
      </c>
      <c r="S46" s="5">
        <f>202.17</f>
        <v>0</v>
      </c>
      <c r="T46" s="5">
        <f>(R46)-(S46)</f>
        <v>0</v>
      </c>
      <c r="U46" s="6">
        <f>IF(S46=0,"",(R46)/(S46))</f>
        <v>0</v>
      </c>
      <c r="V46" s="5">
        <f>210.98</f>
        <v>0</v>
      </c>
      <c r="W46" s="5">
        <f>202.17</f>
        <v>0</v>
      </c>
      <c r="X46" s="5">
        <f>(V46)-(W46)</f>
        <v>0</v>
      </c>
      <c r="Y46" s="6">
        <f>IF(W46=0,"",(V46)/(W46))</f>
        <v>0</v>
      </c>
      <c r="Z46" s="5">
        <f>210.98</f>
        <v>0</v>
      </c>
      <c r="AA46" s="5">
        <f>202.17</f>
        <v>0</v>
      </c>
      <c r="AB46" s="5">
        <f>(Z46)-(AA46)</f>
        <v>0</v>
      </c>
      <c r="AC46" s="6">
        <f>IF(AA46=0,"",(Z46)/(AA46))</f>
        <v>0</v>
      </c>
      <c r="AD46" s="5">
        <f>210.98</f>
        <v>0</v>
      </c>
      <c r="AE46" s="5">
        <f>202.17</f>
        <v>0</v>
      </c>
      <c r="AF46" s="5">
        <f>(AD46)-(AE46)</f>
        <v>0</v>
      </c>
      <c r="AG46" s="6">
        <f>IF(AE46=0,"",(AD46)/(AE46))</f>
        <v>0</v>
      </c>
      <c r="AH46" s="5">
        <f>210.98</f>
        <v>0</v>
      </c>
      <c r="AI46" s="5">
        <f>202.17</f>
        <v>0</v>
      </c>
      <c r="AJ46" s="5">
        <f>(AH46)-(AI46)</f>
        <v>0</v>
      </c>
      <c r="AK46" s="6">
        <f>IF(AI46=0,"",(AH46)/(AI46))</f>
        <v>0</v>
      </c>
      <c r="AL46" s="5">
        <f>210.98</f>
        <v>0</v>
      </c>
      <c r="AM46" s="5">
        <f>202.17</f>
        <v>0</v>
      </c>
      <c r="AN46" s="5">
        <f>(AL46)-(AM46)</f>
        <v>0</v>
      </c>
      <c r="AO46" s="6">
        <f>IF(AM46=0,"",(AL46)/(AM46))</f>
        <v>0</v>
      </c>
      <c r="AP46" s="5">
        <f>210.98</f>
        <v>0</v>
      </c>
      <c r="AQ46" s="5">
        <f>202.17</f>
        <v>0</v>
      </c>
      <c r="AR46" s="5">
        <f>(AP46)-(AQ46)</f>
        <v>0</v>
      </c>
      <c r="AS46" s="6">
        <f>IF(AQ46=0,"",(AP46)/(AQ46))</f>
        <v>0</v>
      </c>
      <c r="AT46" s="5">
        <f>((((((((((B46)+(F46))+(J46))+(N46))+(R46))+(V46))+(Z46))+(AD46))+(AH46))+(AL46))+(AP46)</f>
        <v>0</v>
      </c>
      <c r="AU46" s="5">
        <f>((((((((((C46)+(G46))+(K46))+(O46))+(S46))+(W46))+(AA46))+(AE46))+(AI46))+(AM46))+(AQ46)</f>
        <v>0</v>
      </c>
      <c r="AV46" s="5">
        <f>(AT46)-(AU46)</f>
        <v>0</v>
      </c>
      <c r="AW46" s="6">
        <f>IF(AU46=0,"",(AT46)/(AU46))</f>
        <v>0</v>
      </c>
    </row>
    <row r="47" spans="1:49">
      <c r="A47" s="3" t="s">
        <v>59</v>
      </c>
      <c r="B47" s="5">
        <f>108.9</f>
        <v>0</v>
      </c>
      <c r="C47" s="5">
        <f>108.92</f>
        <v>0</v>
      </c>
      <c r="D47" s="5">
        <f>(B47)-(C47)</f>
        <v>0</v>
      </c>
      <c r="E47" s="6">
        <f>IF(C47=0,"",(B47)/(C47))</f>
        <v>0</v>
      </c>
      <c r="F47" s="5">
        <f>108.9</f>
        <v>0</v>
      </c>
      <c r="G47" s="5">
        <f>108.92</f>
        <v>0</v>
      </c>
      <c r="H47" s="5">
        <f>(F47)-(G47)</f>
        <v>0</v>
      </c>
      <c r="I47" s="6">
        <f>IF(G47=0,"",(F47)/(G47))</f>
        <v>0</v>
      </c>
      <c r="J47" s="5">
        <f>108.9</f>
        <v>0</v>
      </c>
      <c r="K47" s="5">
        <f>108.92</f>
        <v>0</v>
      </c>
      <c r="L47" s="5">
        <f>(J47)-(K47)</f>
        <v>0</v>
      </c>
      <c r="M47" s="6">
        <f>IF(K47=0,"",(J47)/(K47))</f>
        <v>0</v>
      </c>
      <c r="N47" s="5">
        <f>108.9</f>
        <v>0</v>
      </c>
      <c r="O47" s="5">
        <f>108.92</f>
        <v>0</v>
      </c>
      <c r="P47" s="5">
        <f>(N47)-(O47)</f>
        <v>0</v>
      </c>
      <c r="Q47" s="6">
        <f>IF(O47=0,"",(N47)/(O47))</f>
        <v>0</v>
      </c>
      <c r="R47" s="5">
        <f>137.13</f>
        <v>0</v>
      </c>
      <c r="S47" s="5">
        <f>108.92</f>
        <v>0</v>
      </c>
      <c r="T47" s="5">
        <f>(R47)-(S47)</f>
        <v>0</v>
      </c>
      <c r="U47" s="6">
        <f>IF(S47=0,"",(R47)/(S47))</f>
        <v>0</v>
      </c>
      <c r="V47" s="5">
        <f>113.61</f>
        <v>0</v>
      </c>
      <c r="W47" s="5">
        <f>108.92</f>
        <v>0</v>
      </c>
      <c r="X47" s="5">
        <f>(V47)-(W47)</f>
        <v>0</v>
      </c>
      <c r="Y47" s="6">
        <f>IF(W47=0,"",(V47)/(W47))</f>
        <v>0</v>
      </c>
      <c r="Z47" s="5">
        <f>113.61</f>
        <v>0</v>
      </c>
      <c r="AA47" s="5">
        <f>108.92</f>
        <v>0</v>
      </c>
      <c r="AB47" s="5">
        <f>(Z47)-(AA47)</f>
        <v>0</v>
      </c>
      <c r="AC47" s="6">
        <f>IF(AA47=0,"",(Z47)/(AA47))</f>
        <v>0</v>
      </c>
      <c r="AD47" s="5">
        <f>113.61</f>
        <v>0</v>
      </c>
      <c r="AE47" s="5">
        <f>108.92</f>
        <v>0</v>
      </c>
      <c r="AF47" s="5">
        <f>(AD47)-(AE47)</f>
        <v>0</v>
      </c>
      <c r="AG47" s="6">
        <f>IF(AE47=0,"",(AD47)/(AE47))</f>
        <v>0</v>
      </c>
      <c r="AH47" s="5">
        <f>113.61</f>
        <v>0</v>
      </c>
      <c r="AI47" s="5">
        <f>108.92</f>
        <v>0</v>
      </c>
      <c r="AJ47" s="5">
        <f>(AH47)-(AI47)</f>
        <v>0</v>
      </c>
      <c r="AK47" s="6">
        <f>IF(AI47=0,"",(AH47)/(AI47))</f>
        <v>0</v>
      </c>
      <c r="AL47" s="5">
        <f>113.61</f>
        <v>0</v>
      </c>
      <c r="AM47" s="5">
        <f>108.92</f>
        <v>0</v>
      </c>
      <c r="AN47" s="5">
        <f>(AL47)-(AM47)</f>
        <v>0</v>
      </c>
      <c r="AO47" s="6">
        <f>IF(AM47=0,"",(AL47)/(AM47))</f>
        <v>0</v>
      </c>
      <c r="AP47" s="5">
        <f>113.61</f>
        <v>0</v>
      </c>
      <c r="AQ47" s="5">
        <f>108.92</f>
        <v>0</v>
      </c>
      <c r="AR47" s="5">
        <f>(AP47)-(AQ47)</f>
        <v>0</v>
      </c>
      <c r="AS47" s="6">
        <f>IF(AQ47=0,"",(AP47)/(AQ47))</f>
        <v>0</v>
      </c>
      <c r="AT47" s="5">
        <f>((((((((((B47)+(F47))+(J47))+(N47))+(R47))+(V47))+(Z47))+(AD47))+(AH47))+(AL47))+(AP47)</f>
        <v>0</v>
      </c>
      <c r="AU47" s="5">
        <f>((((((((((C47)+(G47))+(K47))+(O47))+(S47))+(W47))+(AA47))+(AE47))+(AI47))+(AM47))+(AQ47)</f>
        <v>0</v>
      </c>
      <c r="AV47" s="5">
        <f>(AT47)-(AU47)</f>
        <v>0</v>
      </c>
      <c r="AW47" s="6">
        <f>IF(AU47=0,"",(AT47)/(AU47))</f>
        <v>0</v>
      </c>
    </row>
    <row r="48" spans="1:49">
      <c r="A48" s="3" t="s">
        <v>60</v>
      </c>
      <c r="B48" s="5">
        <f>0</f>
        <v>0</v>
      </c>
      <c r="C48" s="4"/>
      <c r="D48" s="5">
        <f>(B48)-(C48)</f>
        <v>0</v>
      </c>
      <c r="E48" s="6">
        <f>IF(C48=0,"",(B48)/(C48))</f>
        <v>0</v>
      </c>
      <c r="F48" s="5">
        <f>0</f>
        <v>0</v>
      </c>
      <c r="G48" s="4"/>
      <c r="H48" s="5">
        <f>(F48)-(G48)</f>
        <v>0</v>
      </c>
      <c r="I48" s="6">
        <f>IF(G48=0,"",(F48)/(G48))</f>
        <v>0</v>
      </c>
      <c r="J48" s="5">
        <f>0</f>
        <v>0</v>
      </c>
      <c r="K48" s="4"/>
      <c r="L48" s="5">
        <f>(J48)-(K48)</f>
        <v>0</v>
      </c>
      <c r="M48" s="6">
        <f>IF(K48=0,"",(J48)/(K48))</f>
        <v>0</v>
      </c>
      <c r="N48" s="5">
        <f>0</f>
        <v>0</v>
      </c>
      <c r="O48" s="4"/>
      <c r="P48" s="5">
        <f>(N48)-(O48)</f>
        <v>0</v>
      </c>
      <c r="Q48" s="6">
        <f>IF(O48=0,"",(N48)/(O48))</f>
        <v>0</v>
      </c>
      <c r="R48" s="5">
        <f>0</f>
        <v>0</v>
      </c>
      <c r="S48" s="4"/>
      <c r="T48" s="5">
        <f>(R48)-(S48)</f>
        <v>0</v>
      </c>
      <c r="U48" s="6">
        <f>IF(S48=0,"",(R48)/(S48))</f>
        <v>0</v>
      </c>
      <c r="V48" s="5">
        <f>0</f>
        <v>0</v>
      </c>
      <c r="W48" s="4"/>
      <c r="X48" s="5">
        <f>(V48)-(W48)</f>
        <v>0</v>
      </c>
      <c r="Y48" s="6">
        <f>IF(W48=0,"",(V48)/(W48))</f>
        <v>0</v>
      </c>
      <c r="Z48" s="5">
        <f>0</f>
        <v>0</v>
      </c>
      <c r="AA48" s="4"/>
      <c r="AB48" s="5">
        <f>(Z48)-(AA48)</f>
        <v>0</v>
      </c>
      <c r="AC48" s="6">
        <f>IF(AA48=0,"",(Z48)/(AA48))</f>
        <v>0</v>
      </c>
      <c r="AD48" s="5">
        <f>0</f>
        <v>0</v>
      </c>
      <c r="AE48" s="4"/>
      <c r="AF48" s="5">
        <f>(AD48)-(AE48)</f>
        <v>0</v>
      </c>
      <c r="AG48" s="6">
        <f>IF(AE48=0,"",(AD48)/(AE48))</f>
        <v>0</v>
      </c>
      <c r="AH48" s="5">
        <f>0</f>
        <v>0</v>
      </c>
      <c r="AI48" s="4"/>
      <c r="AJ48" s="5">
        <f>(AH48)-(AI48)</f>
        <v>0</v>
      </c>
      <c r="AK48" s="6">
        <f>IF(AI48=0,"",(AH48)/(AI48))</f>
        <v>0</v>
      </c>
      <c r="AL48" s="5">
        <f>0</f>
        <v>0</v>
      </c>
      <c r="AM48" s="4"/>
      <c r="AN48" s="5">
        <f>(AL48)-(AM48)</f>
        <v>0</v>
      </c>
      <c r="AO48" s="6">
        <f>IF(AM48=0,"",(AL48)/(AM48))</f>
        <v>0</v>
      </c>
      <c r="AP48" s="5">
        <f>0</f>
        <v>0</v>
      </c>
      <c r="AQ48" s="4"/>
      <c r="AR48" s="5">
        <f>(AP48)-(AQ48)</f>
        <v>0</v>
      </c>
      <c r="AS48" s="6">
        <f>IF(AQ48=0,"",(AP48)/(AQ48))</f>
        <v>0</v>
      </c>
      <c r="AT48" s="5">
        <f>((((((((((B48)+(F48))+(J48))+(N48))+(R48))+(V48))+(Z48))+(AD48))+(AH48))+(AL48))+(AP48)</f>
        <v>0</v>
      </c>
      <c r="AU48" s="5">
        <f>((((((((((C48)+(G48))+(K48))+(O48))+(S48))+(W48))+(AA48))+(AE48))+(AI48))+(AM48))+(AQ48)</f>
        <v>0</v>
      </c>
      <c r="AV48" s="5">
        <f>(AT48)-(AU48)</f>
        <v>0</v>
      </c>
      <c r="AW48" s="6">
        <f>IF(AU48=0,"",(AT48)/(AU48))</f>
        <v>0</v>
      </c>
    </row>
    <row r="49" spans="1:49">
      <c r="A49" s="3" t="s">
        <v>61</v>
      </c>
      <c r="B49" s="7">
        <f>(((B45)+(B46))+(B47))+(B48)</f>
        <v>0</v>
      </c>
      <c r="C49" s="7">
        <f>(((C45)+(C46))+(C47))+(C48)</f>
        <v>0</v>
      </c>
      <c r="D49" s="7">
        <f>(B49)-(C49)</f>
        <v>0</v>
      </c>
      <c r="E49" s="8">
        <f>IF(C49=0,"",(B49)/(C49))</f>
        <v>0</v>
      </c>
      <c r="F49" s="7">
        <f>(((F45)+(F46))+(F47))+(F48)</f>
        <v>0</v>
      </c>
      <c r="G49" s="7">
        <f>(((G45)+(G46))+(G47))+(G48)</f>
        <v>0</v>
      </c>
      <c r="H49" s="7">
        <f>(F49)-(G49)</f>
        <v>0</v>
      </c>
      <c r="I49" s="8">
        <f>IF(G49=0,"",(F49)/(G49))</f>
        <v>0</v>
      </c>
      <c r="J49" s="7">
        <f>(((J45)+(J46))+(J47))+(J48)</f>
        <v>0</v>
      </c>
      <c r="K49" s="7">
        <f>(((K45)+(K46))+(K47))+(K48)</f>
        <v>0</v>
      </c>
      <c r="L49" s="7">
        <f>(J49)-(K49)</f>
        <v>0</v>
      </c>
      <c r="M49" s="8">
        <f>IF(K49=0,"",(J49)/(K49))</f>
        <v>0</v>
      </c>
      <c r="N49" s="7">
        <f>(((N45)+(N46))+(N47))+(N48)</f>
        <v>0</v>
      </c>
      <c r="O49" s="7">
        <f>(((O45)+(O46))+(O47))+(O48)</f>
        <v>0</v>
      </c>
      <c r="P49" s="7">
        <f>(N49)-(O49)</f>
        <v>0</v>
      </c>
      <c r="Q49" s="8">
        <f>IF(O49=0,"",(N49)/(O49))</f>
        <v>0</v>
      </c>
      <c r="R49" s="7">
        <f>(((R45)+(R46))+(R47))+(R48)</f>
        <v>0</v>
      </c>
      <c r="S49" s="7">
        <f>(((S45)+(S46))+(S47))+(S48)</f>
        <v>0</v>
      </c>
      <c r="T49" s="7">
        <f>(R49)-(S49)</f>
        <v>0</v>
      </c>
      <c r="U49" s="8">
        <f>IF(S49=0,"",(R49)/(S49))</f>
        <v>0</v>
      </c>
      <c r="V49" s="7">
        <f>(((V45)+(V46))+(V47))+(V48)</f>
        <v>0</v>
      </c>
      <c r="W49" s="7">
        <f>(((W45)+(W46))+(W47))+(W48)</f>
        <v>0</v>
      </c>
      <c r="X49" s="7">
        <f>(V49)-(W49)</f>
        <v>0</v>
      </c>
      <c r="Y49" s="8">
        <f>IF(W49=0,"",(V49)/(W49))</f>
        <v>0</v>
      </c>
      <c r="Z49" s="7">
        <f>(((Z45)+(Z46))+(Z47))+(Z48)</f>
        <v>0</v>
      </c>
      <c r="AA49" s="7">
        <f>(((AA45)+(AA46))+(AA47))+(AA48)</f>
        <v>0</v>
      </c>
      <c r="AB49" s="7">
        <f>(Z49)-(AA49)</f>
        <v>0</v>
      </c>
      <c r="AC49" s="8">
        <f>IF(AA49=0,"",(Z49)/(AA49))</f>
        <v>0</v>
      </c>
      <c r="AD49" s="7">
        <f>(((AD45)+(AD46))+(AD47))+(AD48)</f>
        <v>0</v>
      </c>
      <c r="AE49" s="7">
        <f>(((AE45)+(AE46))+(AE47))+(AE48)</f>
        <v>0</v>
      </c>
      <c r="AF49" s="7">
        <f>(AD49)-(AE49)</f>
        <v>0</v>
      </c>
      <c r="AG49" s="8">
        <f>IF(AE49=0,"",(AD49)/(AE49))</f>
        <v>0</v>
      </c>
      <c r="AH49" s="7">
        <f>(((AH45)+(AH46))+(AH47))+(AH48)</f>
        <v>0</v>
      </c>
      <c r="AI49" s="7">
        <f>(((AI45)+(AI46))+(AI47))+(AI48)</f>
        <v>0</v>
      </c>
      <c r="AJ49" s="7">
        <f>(AH49)-(AI49)</f>
        <v>0</v>
      </c>
      <c r="AK49" s="8">
        <f>IF(AI49=0,"",(AH49)/(AI49))</f>
        <v>0</v>
      </c>
      <c r="AL49" s="7">
        <f>(((AL45)+(AL46))+(AL47))+(AL48)</f>
        <v>0</v>
      </c>
      <c r="AM49" s="7">
        <f>(((AM45)+(AM46))+(AM47))+(AM48)</f>
        <v>0</v>
      </c>
      <c r="AN49" s="7">
        <f>(AL49)-(AM49)</f>
        <v>0</v>
      </c>
      <c r="AO49" s="8">
        <f>IF(AM49=0,"",(AL49)/(AM49))</f>
        <v>0</v>
      </c>
      <c r="AP49" s="7">
        <f>(((AP45)+(AP46))+(AP47))+(AP48)</f>
        <v>0</v>
      </c>
      <c r="AQ49" s="7">
        <f>(((AQ45)+(AQ46))+(AQ47))+(AQ48)</f>
        <v>0</v>
      </c>
      <c r="AR49" s="7">
        <f>(AP49)-(AQ49)</f>
        <v>0</v>
      </c>
      <c r="AS49" s="8">
        <f>IF(AQ49=0,"",(AP49)/(AQ49))</f>
        <v>0</v>
      </c>
      <c r="AT49" s="7">
        <f>((((((((((B49)+(F49))+(J49))+(N49))+(R49))+(V49))+(Z49))+(AD49))+(AH49))+(AL49))+(AP49)</f>
        <v>0</v>
      </c>
      <c r="AU49" s="7">
        <f>((((((((((C49)+(G49))+(K49))+(O49))+(S49))+(W49))+(AA49))+(AE49))+(AI49))+(AM49))+(AQ49)</f>
        <v>0</v>
      </c>
      <c r="AV49" s="7">
        <f>(AT49)-(AU49)</f>
        <v>0</v>
      </c>
      <c r="AW49" s="8">
        <f>IF(AU49=0,"",(AT49)/(AU49))</f>
        <v>0</v>
      </c>
    </row>
    <row r="50" spans="1:49">
      <c r="A50" s="3" t="s">
        <v>62</v>
      </c>
      <c r="B50" s="4"/>
      <c r="C50" s="4"/>
      <c r="D50" s="5">
        <f>(B50)-(C50)</f>
        <v>0</v>
      </c>
      <c r="E50" s="6">
        <f>IF(C50=0,"",(B50)/(C50))</f>
        <v>0</v>
      </c>
      <c r="F50" s="4"/>
      <c r="G50" s="4"/>
      <c r="H50" s="5">
        <f>(F50)-(G50)</f>
        <v>0</v>
      </c>
      <c r="I50" s="6">
        <f>IF(G50=0,"",(F50)/(G50))</f>
        <v>0</v>
      </c>
      <c r="J50" s="4"/>
      <c r="K50" s="4"/>
      <c r="L50" s="5">
        <f>(J50)-(K50)</f>
        <v>0</v>
      </c>
      <c r="M50" s="6">
        <f>IF(K50=0,"",(J50)/(K50))</f>
        <v>0</v>
      </c>
      <c r="N50" s="4"/>
      <c r="O50" s="4"/>
      <c r="P50" s="5">
        <f>(N50)-(O50)</f>
        <v>0</v>
      </c>
      <c r="Q50" s="6">
        <f>IF(O50=0,"",(N50)/(O50))</f>
        <v>0</v>
      </c>
      <c r="R50" s="4"/>
      <c r="S50" s="4"/>
      <c r="T50" s="5">
        <f>(R50)-(S50)</f>
        <v>0</v>
      </c>
      <c r="U50" s="6">
        <f>IF(S50=0,"",(R50)/(S50))</f>
        <v>0</v>
      </c>
      <c r="V50" s="4"/>
      <c r="W50" s="4"/>
      <c r="X50" s="5">
        <f>(V50)-(W50)</f>
        <v>0</v>
      </c>
      <c r="Y50" s="6">
        <f>IF(W50=0,"",(V50)/(W50))</f>
        <v>0</v>
      </c>
      <c r="Z50" s="4"/>
      <c r="AA50" s="4"/>
      <c r="AB50" s="5">
        <f>(Z50)-(AA50)</f>
        <v>0</v>
      </c>
      <c r="AC50" s="6">
        <f>IF(AA50=0,"",(Z50)/(AA50))</f>
        <v>0</v>
      </c>
      <c r="AD50" s="4"/>
      <c r="AE50" s="4"/>
      <c r="AF50" s="5">
        <f>(AD50)-(AE50)</f>
        <v>0</v>
      </c>
      <c r="AG50" s="6">
        <f>IF(AE50=0,"",(AD50)/(AE50))</f>
        <v>0</v>
      </c>
      <c r="AH50" s="4"/>
      <c r="AI50" s="4"/>
      <c r="AJ50" s="5">
        <f>(AH50)-(AI50)</f>
        <v>0</v>
      </c>
      <c r="AK50" s="6">
        <f>IF(AI50=0,"",(AH50)/(AI50))</f>
        <v>0</v>
      </c>
      <c r="AL50" s="4"/>
      <c r="AM50" s="4"/>
      <c r="AN50" s="5">
        <f>(AL50)-(AM50)</f>
        <v>0</v>
      </c>
      <c r="AO50" s="6">
        <f>IF(AM50=0,"",(AL50)/(AM50))</f>
        <v>0</v>
      </c>
      <c r="AP50" s="4"/>
      <c r="AQ50" s="4"/>
      <c r="AR50" s="5">
        <f>(AP50)-(AQ50)</f>
        <v>0</v>
      </c>
      <c r="AS50" s="6">
        <f>IF(AQ50=0,"",(AP50)/(AQ50))</f>
        <v>0</v>
      </c>
      <c r="AT50" s="5">
        <f>((((((((((B50)+(F50))+(J50))+(N50))+(R50))+(V50))+(Z50))+(AD50))+(AH50))+(AL50))+(AP50)</f>
        <v>0</v>
      </c>
      <c r="AU50" s="5">
        <f>((((((((((C50)+(G50))+(K50))+(O50))+(S50))+(W50))+(AA50))+(AE50))+(AI50))+(AM50))+(AQ50)</f>
        <v>0</v>
      </c>
      <c r="AV50" s="5">
        <f>(AT50)-(AU50)</f>
        <v>0</v>
      </c>
      <c r="AW50" s="6">
        <f>IF(AU50=0,"",(AT50)/(AU50))</f>
        <v>0</v>
      </c>
    </row>
    <row r="51" spans="1:49">
      <c r="A51" s="3" t="s">
        <v>63</v>
      </c>
      <c r="B51" s="5">
        <f>812.77</f>
        <v>0</v>
      </c>
      <c r="C51" s="5">
        <f>745</f>
        <v>0</v>
      </c>
      <c r="D51" s="5">
        <f>(B51)-(C51)</f>
        <v>0</v>
      </c>
      <c r="E51" s="6">
        <f>IF(C51=0,"",(B51)/(C51))</f>
        <v>0</v>
      </c>
      <c r="F51" s="5">
        <f>561.44</f>
        <v>0</v>
      </c>
      <c r="G51" s="5">
        <f>745</f>
        <v>0</v>
      </c>
      <c r="H51" s="5">
        <f>(F51)-(G51)</f>
        <v>0</v>
      </c>
      <c r="I51" s="6">
        <f>IF(G51=0,"",(F51)/(G51))</f>
        <v>0</v>
      </c>
      <c r="J51" s="5">
        <f>698.53</f>
        <v>0</v>
      </c>
      <c r="K51" s="5">
        <f>745</f>
        <v>0</v>
      </c>
      <c r="L51" s="5">
        <f>(J51)-(K51)</f>
        <v>0</v>
      </c>
      <c r="M51" s="6">
        <f>IF(K51=0,"",(J51)/(K51))</f>
        <v>0</v>
      </c>
      <c r="N51" s="5">
        <f>730.52</f>
        <v>0</v>
      </c>
      <c r="O51" s="5">
        <f>745</f>
        <v>0</v>
      </c>
      <c r="P51" s="5">
        <f>(N51)-(O51)</f>
        <v>0</v>
      </c>
      <c r="Q51" s="6">
        <f>IF(O51=0,"",(N51)/(O51))</f>
        <v>0</v>
      </c>
      <c r="R51" s="5">
        <f>629.99</f>
        <v>0</v>
      </c>
      <c r="S51" s="5">
        <f>745</f>
        <v>0</v>
      </c>
      <c r="T51" s="5">
        <f>(R51)-(S51)</f>
        <v>0</v>
      </c>
      <c r="U51" s="6">
        <f>IF(S51=0,"",(R51)/(S51))</f>
        <v>0</v>
      </c>
      <c r="V51" s="5">
        <f>848.72</f>
        <v>0</v>
      </c>
      <c r="W51" s="5">
        <f>745</f>
        <v>0</v>
      </c>
      <c r="X51" s="5">
        <f>(V51)-(W51)</f>
        <v>0</v>
      </c>
      <c r="Y51" s="6">
        <f>IF(W51=0,"",(V51)/(W51))</f>
        <v>0</v>
      </c>
      <c r="Z51" s="5">
        <f>675.68</f>
        <v>0</v>
      </c>
      <c r="AA51" s="5">
        <f>745</f>
        <v>0</v>
      </c>
      <c r="AB51" s="5">
        <f>(Z51)-(AA51)</f>
        <v>0</v>
      </c>
      <c r="AC51" s="6">
        <f>IF(AA51=0,"",(Z51)/(AA51))</f>
        <v>0</v>
      </c>
      <c r="AD51" s="5">
        <f>885.88</f>
        <v>0</v>
      </c>
      <c r="AE51" s="5">
        <f>745</f>
        <v>0</v>
      </c>
      <c r="AF51" s="5">
        <f>(AD51)-(AE51)</f>
        <v>0</v>
      </c>
      <c r="AG51" s="6">
        <f>IF(AE51=0,"",(AD51)/(AE51))</f>
        <v>0</v>
      </c>
      <c r="AH51" s="5">
        <f>657.4</f>
        <v>0</v>
      </c>
      <c r="AI51" s="5">
        <f>745</f>
        <v>0</v>
      </c>
      <c r="AJ51" s="5">
        <f>(AH51)-(AI51)</f>
        <v>0</v>
      </c>
      <c r="AK51" s="6">
        <f>IF(AI51=0,"",(AH51)/(AI51))</f>
        <v>0</v>
      </c>
      <c r="AL51" s="5">
        <f>716.81</f>
        <v>0</v>
      </c>
      <c r="AM51" s="5">
        <f>745</f>
        <v>0</v>
      </c>
      <c r="AN51" s="5">
        <f>(AL51)-(AM51)</f>
        <v>0</v>
      </c>
      <c r="AO51" s="6">
        <f>IF(AM51=0,"",(AL51)/(AM51))</f>
        <v>0</v>
      </c>
      <c r="AP51" s="5">
        <f>977.27</f>
        <v>0</v>
      </c>
      <c r="AQ51" s="5">
        <f>745</f>
        <v>0</v>
      </c>
      <c r="AR51" s="5">
        <f>(AP51)-(AQ51)</f>
        <v>0</v>
      </c>
      <c r="AS51" s="6">
        <f>IF(AQ51=0,"",(AP51)/(AQ51))</f>
        <v>0</v>
      </c>
      <c r="AT51" s="5">
        <f>((((((((((B51)+(F51))+(J51))+(N51))+(R51))+(V51))+(Z51))+(AD51))+(AH51))+(AL51))+(AP51)</f>
        <v>0</v>
      </c>
      <c r="AU51" s="5">
        <f>((((((((((C51)+(G51))+(K51))+(O51))+(S51))+(W51))+(AA51))+(AE51))+(AI51))+(AM51))+(AQ51)</f>
        <v>0</v>
      </c>
      <c r="AV51" s="5">
        <f>(AT51)-(AU51)</f>
        <v>0</v>
      </c>
      <c r="AW51" s="6">
        <f>IF(AU51=0,"",(AT51)/(AU51))</f>
        <v>0</v>
      </c>
    </row>
    <row r="52" spans="1:49">
      <c r="A52" s="3" t="s">
        <v>64</v>
      </c>
      <c r="B52" s="5">
        <f>437.64</f>
        <v>0</v>
      </c>
      <c r="C52" s="5">
        <f>401.17</f>
        <v>0</v>
      </c>
      <c r="D52" s="5">
        <f>(B52)-(C52)</f>
        <v>0</v>
      </c>
      <c r="E52" s="6">
        <f>IF(C52=0,"",(B52)/(C52))</f>
        <v>0</v>
      </c>
      <c r="F52" s="5">
        <f>302.32</f>
        <v>0</v>
      </c>
      <c r="G52" s="5">
        <f>401.17</f>
        <v>0</v>
      </c>
      <c r="H52" s="5">
        <f>(F52)-(G52)</f>
        <v>0</v>
      </c>
      <c r="I52" s="6">
        <f>IF(G52=0,"",(F52)/(G52))</f>
        <v>0</v>
      </c>
      <c r="J52" s="5">
        <f>376.13</f>
        <v>0</v>
      </c>
      <c r="K52" s="5">
        <f>401.17</f>
        <v>0</v>
      </c>
      <c r="L52" s="5">
        <f>(J52)-(K52)</f>
        <v>0</v>
      </c>
      <c r="M52" s="6">
        <f>IF(K52=0,"",(J52)/(K52))</f>
        <v>0</v>
      </c>
      <c r="N52" s="5">
        <f>393.35</f>
        <v>0</v>
      </c>
      <c r="O52" s="5">
        <f>401.17</f>
        <v>0</v>
      </c>
      <c r="P52" s="5">
        <f>(N52)-(O52)</f>
        <v>0</v>
      </c>
      <c r="Q52" s="6">
        <f>IF(O52=0,"",(N52)/(O52))</f>
        <v>0</v>
      </c>
      <c r="R52" s="5">
        <f>339.22</f>
        <v>0</v>
      </c>
      <c r="S52" s="5">
        <f>401.17</f>
        <v>0</v>
      </c>
      <c r="T52" s="5">
        <f>(R52)-(S52)</f>
        <v>0</v>
      </c>
      <c r="U52" s="6">
        <f>IF(S52=0,"",(R52)/(S52))</f>
        <v>0</v>
      </c>
      <c r="V52" s="5">
        <f>457</f>
        <v>0</v>
      </c>
      <c r="W52" s="5">
        <f>401.17</f>
        <v>0</v>
      </c>
      <c r="X52" s="5">
        <f>(V52)-(W52)</f>
        <v>0</v>
      </c>
      <c r="Y52" s="6">
        <f>IF(W52=0,"",(V52)/(W52))</f>
        <v>0</v>
      </c>
      <c r="Z52" s="5">
        <f>363.83</f>
        <v>0</v>
      </c>
      <c r="AA52" s="5">
        <f>401.17</f>
        <v>0</v>
      </c>
      <c r="AB52" s="5">
        <f>(Z52)-(AA52)</f>
        <v>0</v>
      </c>
      <c r="AC52" s="6">
        <f>IF(AA52=0,"",(Z52)/(AA52))</f>
        <v>0</v>
      </c>
      <c r="AD52" s="5">
        <f>477.01</f>
        <v>0</v>
      </c>
      <c r="AE52" s="5">
        <f>401.17</f>
        <v>0</v>
      </c>
      <c r="AF52" s="5">
        <f>(AD52)-(AE52)</f>
        <v>0</v>
      </c>
      <c r="AG52" s="6">
        <f>IF(AE52=0,"",(AD52)/(AE52))</f>
        <v>0</v>
      </c>
      <c r="AH52" s="5">
        <f>353.99</f>
        <v>0</v>
      </c>
      <c r="AI52" s="5">
        <f>401.17</f>
        <v>0</v>
      </c>
      <c r="AJ52" s="5">
        <f>(AH52)-(AI52)</f>
        <v>0</v>
      </c>
      <c r="AK52" s="6">
        <f>IF(AI52=0,"",(AH52)/(AI52))</f>
        <v>0</v>
      </c>
      <c r="AL52" s="5">
        <f>385.97</f>
        <v>0</v>
      </c>
      <c r="AM52" s="5">
        <f>401.17</f>
        <v>0</v>
      </c>
      <c r="AN52" s="5">
        <f>(AL52)-(AM52)</f>
        <v>0</v>
      </c>
      <c r="AO52" s="6">
        <f>IF(AM52=0,"",(AL52)/(AM52))</f>
        <v>0</v>
      </c>
      <c r="AP52" s="5">
        <f>526.22</f>
        <v>0</v>
      </c>
      <c r="AQ52" s="5">
        <f>401.17</f>
        <v>0</v>
      </c>
      <c r="AR52" s="5">
        <f>(AP52)-(AQ52)</f>
        <v>0</v>
      </c>
      <c r="AS52" s="6">
        <f>IF(AQ52=0,"",(AP52)/(AQ52))</f>
        <v>0</v>
      </c>
      <c r="AT52" s="5">
        <f>((((((((((B52)+(F52))+(J52))+(N52))+(R52))+(V52))+(Z52))+(AD52))+(AH52))+(AL52))+(AP52)</f>
        <v>0</v>
      </c>
      <c r="AU52" s="5">
        <f>((((((((((C52)+(G52))+(K52))+(O52))+(S52))+(W52))+(AA52))+(AE52))+(AI52))+(AM52))+(AQ52)</f>
        <v>0</v>
      </c>
      <c r="AV52" s="5">
        <f>(AT52)-(AU52)</f>
        <v>0</v>
      </c>
      <c r="AW52" s="6">
        <f>IF(AU52=0,"",(AT52)/(AU52))</f>
        <v>0</v>
      </c>
    </row>
    <row r="53" spans="1:49">
      <c r="A53" s="3" t="s">
        <v>65</v>
      </c>
      <c r="B53" s="5">
        <f>0</f>
        <v>0</v>
      </c>
      <c r="C53" s="4"/>
      <c r="D53" s="5">
        <f>(B53)-(C53)</f>
        <v>0</v>
      </c>
      <c r="E53" s="6">
        <f>IF(C53=0,"",(B53)/(C53))</f>
        <v>0</v>
      </c>
      <c r="F53" s="5">
        <f>0</f>
        <v>0</v>
      </c>
      <c r="G53" s="4"/>
      <c r="H53" s="5">
        <f>(F53)-(G53)</f>
        <v>0</v>
      </c>
      <c r="I53" s="6">
        <f>IF(G53=0,"",(F53)/(G53))</f>
        <v>0</v>
      </c>
      <c r="J53" s="5">
        <f>0</f>
        <v>0</v>
      </c>
      <c r="K53" s="4"/>
      <c r="L53" s="5">
        <f>(J53)-(K53)</f>
        <v>0</v>
      </c>
      <c r="M53" s="6">
        <f>IF(K53=0,"",(J53)/(K53))</f>
        <v>0</v>
      </c>
      <c r="N53" s="5">
        <f>0</f>
        <v>0</v>
      </c>
      <c r="O53" s="4"/>
      <c r="P53" s="5">
        <f>(N53)-(O53)</f>
        <v>0</v>
      </c>
      <c r="Q53" s="6">
        <f>IF(O53=0,"",(N53)/(O53))</f>
        <v>0</v>
      </c>
      <c r="R53" s="5">
        <f>0</f>
        <v>0</v>
      </c>
      <c r="S53" s="4"/>
      <c r="T53" s="5">
        <f>(R53)-(S53)</f>
        <v>0</v>
      </c>
      <c r="U53" s="6">
        <f>IF(S53=0,"",(R53)/(S53))</f>
        <v>0</v>
      </c>
      <c r="V53" s="5">
        <f>0</f>
        <v>0</v>
      </c>
      <c r="W53" s="4"/>
      <c r="X53" s="5">
        <f>(V53)-(W53)</f>
        <v>0</v>
      </c>
      <c r="Y53" s="6">
        <f>IF(W53=0,"",(V53)/(W53))</f>
        <v>0</v>
      </c>
      <c r="Z53" s="5">
        <f>0</f>
        <v>0</v>
      </c>
      <c r="AA53" s="4"/>
      <c r="AB53" s="5">
        <f>(Z53)-(AA53)</f>
        <v>0</v>
      </c>
      <c r="AC53" s="6">
        <f>IF(AA53=0,"",(Z53)/(AA53))</f>
        <v>0</v>
      </c>
      <c r="AD53" s="5">
        <f>0</f>
        <v>0</v>
      </c>
      <c r="AE53" s="4"/>
      <c r="AF53" s="5">
        <f>(AD53)-(AE53)</f>
        <v>0</v>
      </c>
      <c r="AG53" s="6">
        <f>IF(AE53=0,"",(AD53)/(AE53))</f>
        <v>0</v>
      </c>
      <c r="AH53" s="5">
        <f>0</f>
        <v>0</v>
      </c>
      <c r="AI53" s="4"/>
      <c r="AJ53" s="5">
        <f>(AH53)-(AI53)</f>
        <v>0</v>
      </c>
      <c r="AK53" s="6">
        <f>IF(AI53=0,"",(AH53)/(AI53))</f>
        <v>0</v>
      </c>
      <c r="AL53" s="5">
        <f>0</f>
        <v>0</v>
      </c>
      <c r="AM53" s="4"/>
      <c r="AN53" s="5">
        <f>(AL53)-(AM53)</f>
        <v>0</v>
      </c>
      <c r="AO53" s="6">
        <f>IF(AM53=0,"",(AL53)/(AM53))</f>
        <v>0</v>
      </c>
      <c r="AP53" s="5">
        <f>0</f>
        <v>0</v>
      </c>
      <c r="AQ53" s="4"/>
      <c r="AR53" s="5">
        <f>(AP53)-(AQ53)</f>
        <v>0</v>
      </c>
      <c r="AS53" s="6">
        <f>IF(AQ53=0,"",(AP53)/(AQ53))</f>
        <v>0</v>
      </c>
      <c r="AT53" s="5">
        <f>((((((((((B53)+(F53))+(J53))+(N53))+(R53))+(V53))+(Z53))+(AD53))+(AH53))+(AL53))+(AP53)</f>
        <v>0</v>
      </c>
      <c r="AU53" s="5">
        <f>((((((((((C53)+(G53))+(K53))+(O53))+(S53))+(W53))+(AA53))+(AE53))+(AI53))+(AM53))+(AQ53)</f>
        <v>0</v>
      </c>
      <c r="AV53" s="5">
        <f>(AT53)-(AU53)</f>
        <v>0</v>
      </c>
      <c r="AW53" s="6">
        <f>IF(AU53=0,"",(AT53)/(AU53))</f>
        <v>0</v>
      </c>
    </row>
    <row r="54" spans="1:49">
      <c r="A54" s="3" t="s">
        <v>66</v>
      </c>
      <c r="B54" s="7">
        <f>(((B50)+(B51))+(B52))+(B53)</f>
        <v>0</v>
      </c>
      <c r="C54" s="7">
        <f>(((C50)+(C51))+(C52))+(C53)</f>
        <v>0</v>
      </c>
      <c r="D54" s="7">
        <f>(B54)-(C54)</f>
        <v>0</v>
      </c>
      <c r="E54" s="8">
        <f>IF(C54=0,"",(B54)/(C54))</f>
        <v>0</v>
      </c>
      <c r="F54" s="7">
        <f>(((F50)+(F51))+(F52))+(F53)</f>
        <v>0</v>
      </c>
      <c r="G54" s="7">
        <f>(((G50)+(G51))+(G52))+(G53)</f>
        <v>0</v>
      </c>
      <c r="H54" s="7">
        <f>(F54)-(G54)</f>
        <v>0</v>
      </c>
      <c r="I54" s="8">
        <f>IF(G54=0,"",(F54)/(G54))</f>
        <v>0</v>
      </c>
      <c r="J54" s="7">
        <f>(((J50)+(J51))+(J52))+(J53)</f>
        <v>0</v>
      </c>
      <c r="K54" s="7">
        <f>(((K50)+(K51))+(K52))+(K53)</f>
        <v>0</v>
      </c>
      <c r="L54" s="7">
        <f>(J54)-(K54)</f>
        <v>0</v>
      </c>
      <c r="M54" s="8">
        <f>IF(K54=0,"",(J54)/(K54))</f>
        <v>0</v>
      </c>
      <c r="N54" s="7">
        <f>(((N50)+(N51))+(N52))+(N53)</f>
        <v>0</v>
      </c>
      <c r="O54" s="7">
        <f>(((O50)+(O51))+(O52))+(O53)</f>
        <v>0</v>
      </c>
      <c r="P54" s="7">
        <f>(N54)-(O54)</f>
        <v>0</v>
      </c>
      <c r="Q54" s="8">
        <f>IF(O54=0,"",(N54)/(O54))</f>
        <v>0</v>
      </c>
      <c r="R54" s="7">
        <f>(((R50)+(R51))+(R52))+(R53)</f>
        <v>0</v>
      </c>
      <c r="S54" s="7">
        <f>(((S50)+(S51))+(S52))+(S53)</f>
        <v>0</v>
      </c>
      <c r="T54" s="7">
        <f>(R54)-(S54)</f>
        <v>0</v>
      </c>
      <c r="U54" s="8">
        <f>IF(S54=0,"",(R54)/(S54))</f>
        <v>0</v>
      </c>
      <c r="V54" s="7">
        <f>(((V50)+(V51))+(V52))+(V53)</f>
        <v>0</v>
      </c>
      <c r="W54" s="7">
        <f>(((W50)+(W51))+(W52))+(W53)</f>
        <v>0</v>
      </c>
      <c r="X54" s="7">
        <f>(V54)-(W54)</f>
        <v>0</v>
      </c>
      <c r="Y54" s="8">
        <f>IF(W54=0,"",(V54)/(W54))</f>
        <v>0</v>
      </c>
      <c r="Z54" s="7">
        <f>(((Z50)+(Z51))+(Z52))+(Z53)</f>
        <v>0</v>
      </c>
      <c r="AA54" s="7">
        <f>(((AA50)+(AA51))+(AA52))+(AA53)</f>
        <v>0</v>
      </c>
      <c r="AB54" s="7">
        <f>(Z54)-(AA54)</f>
        <v>0</v>
      </c>
      <c r="AC54" s="8">
        <f>IF(AA54=0,"",(Z54)/(AA54))</f>
        <v>0</v>
      </c>
      <c r="AD54" s="7">
        <f>(((AD50)+(AD51))+(AD52))+(AD53)</f>
        <v>0</v>
      </c>
      <c r="AE54" s="7">
        <f>(((AE50)+(AE51))+(AE52))+(AE53)</f>
        <v>0</v>
      </c>
      <c r="AF54" s="7">
        <f>(AD54)-(AE54)</f>
        <v>0</v>
      </c>
      <c r="AG54" s="8">
        <f>IF(AE54=0,"",(AD54)/(AE54))</f>
        <v>0</v>
      </c>
      <c r="AH54" s="7">
        <f>(((AH50)+(AH51))+(AH52))+(AH53)</f>
        <v>0</v>
      </c>
      <c r="AI54" s="7">
        <f>(((AI50)+(AI51))+(AI52))+(AI53)</f>
        <v>0</v>
      </c>
      <c r="AJ54" s="7">
        <f>(AH54)-(AI54)</f>
        <v>0</v>
      </c>
      <c r="AK54" s="8">
        <f>IF(AI54=0,"",(AH54)/(AI54))</f>
        <v>0</v>
      </c>
      <c r="AL54" s="7">
        <f>(((AL50)+(AL51))+(AL52))+(AL53)</f>
        <v>0</v>
      </c>
      <c r="AM54" s="7">
        <f>(((AM50)+(AM51))+(AM52))+(AM53)</f>
        <v>0</v>
      </c>
      <c r="AN54" s="7">
        <f>(AL54)-(AM54)</f>
        <v>0</v>
      </c>
      <c r="AO54" s="8">
        <f>IF(AM54=0,"",(AL54)/(AM54))</f>
        <v>0</v>
      </c>
      <c r="AP54" s="7">
        <f>(((AP50)+(AP51))+(AP52))+(AP53)</f>
        <v>0</v>
      </c>
      <c r="AQ54" s="7">
        <f>(((AQ50)+(AQ51))+(AQ52))+(AQ53)</f>
        <v>0</v>
      </c>
      <c r="AR54" s="7">
        <f>(AP54)-(AQ54)</f>
        <v>0</v>
      </c>
      <c r="AS54" s="8">
        <f>IF(AQ54=0,"",(AP54)/(AQ54))</f>
        <v>0</v>
      </c>
      <c r="AT54" s="7">
        <f>((((((((((B54)+(F54))+(J54))+(N54))+(R54))+(V54))+(Z54))+(AD54))+(AH54))+(AL54))+(AP54)</f>
        <v>0</v>
      </c>
      <c r="AU54" s="7">
        <f>((((((((((C54)+(G54))+(K54))+(O54))+(S54))+(W54))+(AA54))+(AE54))+(AI54))+(AM54))+(AQ54)</f>
        <v>0</v>
      </c>
      <c r="AV54" s="7">
        <f>(AT54)-(AU54)</f>
        <v>0</v>
      </c>
      <c r="AW54" s="8">
        <f>IF(AU54=0,"",(AT54)/(AU54))</f>
        <v>0</v>
      </c>
    </row>
    <row r="55" spans="1:49">
      <c r="A55" s="3" t="s">
        <v>67</v>
      </c>
      <c r="B55" s="4"/>
      <c r="C55" s="4"/>
      <c r="D55" s="5">
        <f>(B55)-(C55)</f>
        <v>0</v>
      </c>
      <c r="E55" s="6">
        <f>IF(C55=0,"",(B55)/(C55))</f>
        <v>0</v>
      </c>
      <c r="F55" s="4"/>
      <c r="G55" s="4"/>
      <c r="H55" s="5">
        <f>(F55)-(G55)</f>
        <v>0</v>
      </c>
      <c r="I55" s="6">
        <f>IF(G55=0,"",(F55)/(G55))</f>
        <v>0</v>
      </c>
      <c r="J55" s="4"/>
      <c r="K55" s="4"/>
      <c r="L55" s="5">
        <f>(J55)-(K55)</f>
        <v>0</v>
      </c>
      <c r="M55" s="6">
        <f>IF(K55=0,"",(J55)/(K55))</f>
        <v>0</v>
      </c>
      <c r="N55" s="4"/>
      <c r="O55" s="4"/>
      <c r="P55" s="5">
        <f>(N55)-(O55)</f>
        <v>0</v>
      </c>
      <c r="Q55" s="6">
        <f>IF(O55=0,"",(N55)/(O55))</f>
        <v>0</v>
      </c>
      <c r="R55" s="4"/>
      <c r="S55" s="4"/>
      <c r="T55" s="5">
        <f>(R55)-(S55)</f>
        <v>0</v>
      </c>
      <c r="U55" s="6">
        <f>IF(S55=0,"",(R55)/(S55))</f>
        <v>0</v>
      </c>
      <c r="V55" s="4"/>
      <c r="W55" s="4"/>
      <c r="X55" s="5">
        <f>(V55)-(W55)</f>
        <v>0</v>
      </c>
      <c r="Y55" s="6">
        <f>IF(W55=0,"",(V55)/(W55))</f>
        <v>0</v>
      </c>
      <c r="Z55" s="4"/>
      <c r="AA55" s="4"/>
      <c r="AB55" s="5">
        <f>(Z55)-(AA55)</f>
        <v>0</v>
      </c>
      <c r="AC55" s="6">
        <f>IF(AA55=0,"",(Z55)/(AA55))</f>
        <v>0</v>
      </c>
      <c r="AD55" s="4"/>
      <c r="AE55" s="4"/>
      <c r="AF55" s="5">
        <f>(AD55)-(AE55)</f>
        <v>0</v>
      </c>
      <c r="AG55" s="6">
        <f>IF(AE55=0,"",(AD55)/(AE55))</f>
        <v>0</v>
      </c>
      <c r="AH55" s="4"/>
      <c r="AI55" s="4"/>
      <c r="AJ55" s="5">
        <f>(AH55)-(AI55)</f>
        <v>0</v>
      </c>
      <c r="AK55" s="6">
        <f>IF(AI55=0,"",(AH55)/(AI55))</f>
        <v>0</v>
      </c>
      <c r="AL55" s="4"/>
      <c r="AM55" s="4"/>
      <c r="AN55" s="5">
        <f>(AL55)-(AM55)</f>
        <v>0</v>
      </c>
      <c r="AO55" s="6">
        <f>IF(AM55=0,"",(AL55)/(AM55))</f>
        <v>0</v>
      </c>
      <c r="AP55" s="4"/>
      <c r="AQ55" s="4"/>
      <c r="AR55" s="5">
        <f>(AP55)-(AQ55)</f>
        <v>0</v>
      </c>
      <c r="AS55" s="6">
        <f>IF(AQ55=0,"",(AP55)/(AQ55))</f>
        <v>0</v>
      </c>
      <c r="AT55" s="5">
        <f>((((((((((B55)+(F55))+(J55))+(N55))+(R55))+(V55))+(Z55))+(AD55))+(AH55))+(AL55))+(AP55)</f>
        <v>0</v>
      </c>
      <c r="AU55" s="5">
        <f>((((((((((C55)+(G55))+(K55))+(O55))+(S55))+(W55))+(AA55))+(AE55))+(AI55))+(AM55))+(AQ55)</f>
        <v>0</v>
      </c>
      <c r="AV55" s="5">
        <f>(AT55)-(AU55)</f>
        <v>0</v>
      </c>
      <c r="AW55" s="6">
        <f>IF(AU55=0,"",(AT55)/(AU55))</f>
        <v>0</v>
      </c>
    </row>
    <row r="56" spans="1:49">
      <c r="A56" s="3" t="s">
        <v>68</v>
      </c>
      <c r="B56" s="5">
        <f>0</f>
        <v>0</v>
      </c>
      <c r="C56" s="4"/>
      <c r="D56" s="5">
        <f>(B56)-(C56)</f>
        <v>0</v>
      </c>
      <c r="E56" s="6">
        <f>IF(C56=0,"",(B56)/(C56))</f>
        <v>0</v>
      </c>
      <c r="F56" s="5">
        <f>0</f>
        <v>0</v>
      </c>
      <c r="G56" s="4"/>
      <c r="H56" s="5">
        <f>(F56)-(G56)</f>
        <v>0</v>
      </c>
      <c r="I56" s="6">
        <f>IF(G56=0,"",(F56)/(G56))</f>
        <v>0</v>
      </c>
      <c r="J56" s="5">
        <f>0</f>
        <v>0</v>
      </c>
      <c r="K56" s="4"/>
      <c r="L56" s="5">
        <f>(J56)-(K56)</f>
        <v>0</v>
      </c>
      <c r="M56" s="6">
        <f>IF(K56=0,"",(J56)/(K56))</f>
        <v>0</v>
      </c>
      <c r="N56" s="5">
        <f>0</f>
        <v>0</v>
      </c>
      <c r="O56" s="4"/>
      <c r="P56" s="5">
        <f>(N56)-(O56)</f>
        <v>0</v>
      </c>
      <c r="Q56" s="6">
        <f>IF(O56=0,"",(N56)/(O56))</f>
        <v>0</v>
      </c>
      <c r="R56" s="5">
        <f>0</f>
        <v>0</v>
      </c>
      <c r="S56" s="4"/>
      <c r="T56" s="5">
        <f>(R56)-(S56)</f>
        <v>0</v>
      </c>
      <c r="U56" s="6">
        <f>IF(S56=0,"",(R56)/(S56))</f>
        <v>0</v>
      </c>
      <c r="V56" s="5">
        <f>0</f>
        <v>0</v>
      </c>
      <c r="W56" s="4"/>
      <c r="X56" s="5">
        <f>(V56)-(W56)</f>
        <v>0</v>
      </c>
      <c r="Y56" s="6">
        <f>IF(W56=0,"",(V56)/(W56))</f>
        <v>0</v>
      </c>
      <c r="Z56" s="5">
        <f>0</f>
        <v>0</v>
      </c>
      <c r="AA56" s="4"/>
      <c r="AB56" s="5">
        <f>(Z56)-(AA56)</f>
        <v>0</v>
      </c>
      <c r="AC56" s="6">
        <f>IF(AA56=0,"",(Z56)/(AA56))</f>
        <v>0</v>
      </c>
      <c r="AD56" s="5">
        <f>0</f>
        <v>0</v>
      </c>
      <c r="AE56" s="4"/>
      <c r="AF56" s="5">
        <f>(AD56)-(AE56)</f>
        <v>0</v>
      </c>
      <c r="AG56" s="6">
        <f>IF(AE56=0,"",(AD56)/(AE56))</f>
        <v>0</v>
      </c>
      <c r="AH56" s="4"/>
      <c r="AI56" s="4"/>
      <c r="AJ56" s="5">
        <f>(AH56)-(AI56)</f>
        <v>0</v>
      </c>
      <c r="AK56" s="6">
        <f>IF(AI56=0,"",(AH56)/(AI56))</f>
        <v>0</v>
      </c>
      <c r="AL56" s="4"/>
      <c r="AM56" s="4"/>
      <c r="AN56" s="5">
        <f>(AL56)-(AM56)</f>
        <v>0</v>
      </c>
      <c r="AO56" s="6">
        <f>IF(AM56=0,"",(AL56)/(AM56))</f>
        <v>0</v>
      </c>
      <c r="AP56" s="4"/>
      <c r="AQ56" s="4"/>
      <c r="AR56" s="5">
        <f>(AP56)-(AQ56)</f>
        <v>0</v>
      </c>
      <c r="AS56" s="6">
        <f>IF(AQ56=0,"",(AP56)/(AQ56))</f>
        <v>0</v>
      </c>
      <c r="AT56" s="5">
        <f>((((((((((B56)+(F56))+(J56))+(N56))+(R56))+(V56))+(Z56))+(AD56))+(AH56))+(AL56))+(AP56)</f>
        <v>0</v>
      </c>
      <c r="AU56" s="5">
        <f>((((((((((C56)+(G56))+(K56))+(O56))+(S56))+(W56))+(AA56))+(AE56))+(AI56))+(AM56))+(AQ56)</f>
        <v>0</v>
      </c>
      <c r="AV56" s="5">
        <f>(AT56)-(AU56)</f>
        <v>0</v>
      </c>
      <c r="AW56" s="6">
        <f>IF(AU56=0,"",(AT56)/(AU56))</f>
        <v>0</v>
      </c>
    </row>
    <row r="57" spans="1:49">
      <c r="A57" s="3" t="s">
        <v>69</v>
      </c>
      <c r="B57" s="7">
        <f>(B55)+(B56)</f>
        <v>0</v>
      </c>
      <c r="C57" s="7">
        <f>(C55)+(C56)</f>
        <v>0</v>
      </c>
      <c r="D57" s="7">
        <f>(B57)-(C57)</f>
        <v>0</v>
      </c>
      <c r="E57" s="8">
        <f>IF(C57=0,"",(B57)/(C57))</f>
        <v>0</v>
      </c>
      <c r="F57" s="7">
        <f>(F55)+(F56)</f>
        <v>0</v>
      </c>
      <c r="G57" s="7">
        <f>(G55)+(G56)</f>
        <v>0</v>
      </c>
      <c r="H57" s="7">
        <f>(F57)-(G57)</f>
        <v>0</v>
      </c>
      <c r="I57" s="8">
        <f>IF(G57=0,"",(F57)/(G57))</f>
        <v>0</v>
      </c>
      <c r="J57" s="7">
        <f>(J55)+(J56)</f>
        <v>0</v>
      </c>
      <c r="K57" s="7">
        <f>(K55)+(K56)</f>
        <v>0</v>
      </c>
      <c r="L57" s="7">
        <f>(J57)-(K57)</f>
        <v>0</v>
      </c>
      <c r="M57" s="8">
        <f>IF(K57=0,"",(J57)/(K57))</f>
        <v>0</v>
      </c>
      <c r="N57" s="7">
        <f>(N55)+(N56)</f>
        <v>0</v>
      </c>
      <c r="O57" s="7">
        <f>(O55)+(O56)</f>
        <v>0</v>
      </c>
      <c r="P57" s="7">
        <f>(N57)-(O57)</f>
        <v>0</v>
      </c>
      <c r="Q57" s="8">
        <f>IF(O57=0,"",(N57)/(O57))</f>
        <v>0</v>
      </c>
      <c r="R57" s="7">
        <f>(R55)+(R56)</f>
        <v>0</v>
      </c>
      <c r="S57" s="7">
        <f>(S55)+(S56)</f>
        <v>0</v>
      </c>
      <c r="T57" s="7">
        <f>(R57)-(S57)</f>
        <v>0</v>
      </c>
      <c r="U57" s="8">
        <f>IF(S57=0,"",(R57)/(S57))</f>
        <v>0</v>
      </c>
      <c r="V57" s="7">
        <f>(V55)+(V56)</f>
        <v>0</v>
      </c>
      <c r="W57" s="7">
        <f>(W55)+(W56)</f>
        <v>0</v>
      </c>
      <c r="X57" s="7">
        <f>(V57)-(W57)</f>
        <v>0</v>
      </c>
      <c r="Y57" s="8">
        <f>IF(W57=0,"",(V57)/(W57))</f>
        <v>0</v>
      </c>
      <c r="Z57" s="7">
        <f>(Z55)+(Z56)</f>
        <v>0</v>
      </c>
      <c r="AA57" s="7">
        <f>(AA55)+(AA56)</f>
        <v>0</v>
      </c>
      <c r="AB57" s="7">
        <f>(Z57)-(AA57)</f>
        <v>0</v>
      </c>
      <c r="AC57" s="8">
        <f>IF(AA57=0,"",(Z57)/(AA57))</f>
        <v>0</v>
      </c>
      <c r="AD57" s="7">
        <f>(AD55)+(AD56)</f>
        <v>0</v>
      </c>
      <c r="AE57" s="7">
        <f>(AE55)+(AE56)</f>
        <v>0</v>
      </c>
      <c r="AF57" s="7">
        <f>(AD57)-(AE57)</f>
        <v>0</v>
      </c>
      <c r="AG57" s="8">
        <f>IF(AE57=0,"",(AD57)/(AE57))</f>
        <v>0</v>
      </c>
      <c r="AH57" s="7">
        <f>(AH55)+(AH56)</f>
        <v>0</v>
      </c>
      <c r="AI57" s="7">
        <f>(AI55)+(AI56)</f>
        <v>0</v>
      </c>
      <c r="AJ57" s="7">
        <f>(AH57)-(AI57)</f>
        <v>0</v>
      </c>
      <c r="AK57" s="8">
        <f>IF(AI57=0,"",(AH57)/(AI57))</f>
        <v>0</v>
      </c>
      <c r="AL57" s="7">
        <f>(AL55)+(AL56)</f>
        <v>0</v>
      </c>
      <c r="AM57" s="7">
        <f>(AM55)+(AM56)</f>
        <v>0</v>
      </c>
      <c r="AN57" s="7">
        <f>(AL57)-(AM57)</f>
        <v>0</v>
      </c>
      <c r="AO57" s="8">
        <f>IF(AM57=0,"",(AL57)/(AM57))</f>
        <v>0</v>
      </c>
      <c r="AP57" s="7">
        <f>(AP55)+(AP56)</f>
        <v>0</v>
      </c>
      <c r="AQ57" s="7">
        <f>(AQ55)+(AQ56)</f>
        <v>0</v>
      </c>
      <c r="AR57" s="7">
        <f>(AP57)-(AQ57)</f>
        <v>0</v>
      </c>
      <c r="AS57" s="8">
        <f>IF(AQ57=0,"",(AP57)/(AQ57))</f>
        <v>0</v>
      </c>
      <c r="AT57" s="7">
        <f>((((((((((B57)+(F57))+(J57))+(N57))+(R57))+(V57))+(Z57))+(AD57))+(AH57))+(AL57))+(AP57)</f>
        <v>0</v>
      </c>
      <c r="AU57" s="7">
        <f>((((((((((C57)+(G57))+(K57))+(O57))+(S57))+(W57))+(AA57))+(AE57))+(AI57))+(AM57))+(AQ57)</f>
        <v>0</v>
      </c>
      <c r="AV57" s="7">
        <f>(AT57)-(AU57)</f>
        <v>0</v>
      </c>
      <c r="AW57" s="8">
        <f>IF(AU57=0,"",(AT57)/(AU57))</f>
        <v>0</v>
      </c>
    </row>
    <row r="58" spans="1:49">
      <c r="A58" s="3" t="s">
        <v>70</v>
      </c>
      <c r="B58" s="4"/>
      <c r="C58" s="4"/>
      <c r="D58" s="5">
        <f>(B58)-(C58)</f>
        <v>0</v>
      </c>
      <c r="E58" s="6">
        <f>IF(C58=0,"",(B58)/(C58))</f>
        <v>0</v>
      </c>
      <c r="F58" s="4"/>
      <c r="G58" s="4"/>
      <c r="H58" s="5">
        <f>(F58)-(G58)</f>
        <v>0</v>
      </c>
      <c r="I58" s="6">
        <f>IF(G58=0,"",(F58)/(G58))</f>
        <v>0</v>
      </c>
      <c r="J58" s="4"/>
      <c r="K58" s="4"/>
      <c r="L58" s="5">
        <f>(J58)-(K58)</f>
        <v>0</v>
      </c>
      <c r="M58" s="6">
        <f>IF(K58=0,"",(J58)/(K58))</f>
        <v>0</v>
      </c>
      <c r="N58" s="4"/>
      <c r="O58" s="4"/>
      <c r="P58" s="5">
        <f>(N58)-(O58)</f>
        <v>0</v>
      </c>
      <c r="Q58" s="6">
        <f>IF(O58=0,"",(N58)/(O58))</f>
        <v>0</v>
      </c>
      <c r="R58" s="4"/>
      <c r="S58" s="4"/>
      <c r="T58" s="5">
        <f>(R58)-(S58)</f>
        <v>0</v>
      </c>
      <c r="U58" s="6">
        <f>IF(S58=0,"",(R58)/(S58))</f>
        <v>0</v>
      </c>
      <c r="V58" s="4"/>
      <c r="W58" s="4"/>
      <c r="X58" s="5">
        <f>(V58)-(W58)</f>
        <v>0</v>
      </c>
      <c r="Y58" s="6">
        <f>IF(W58=0,"",(V58)/(W58))</f>
        <v>0</v>
      </c>
      <c r="Z58" s="4"/>
      <c r="AA58" s="4"/>
      <c r="AB58" s="5">
        <f>(Z58)-(AA58)</f>
        <v>0</v>
      </c>
      <c r="AC58" s="6">
        <f>IF(AA58=0,"",(Z58)/(AA58))</f>
        <v>0</v>
      </c>
      <c r="AD58" s="4"/>
      <c r="AE58" s="4"/>
      <c r="AF58" s="5">
        <f>(AD58)-(AE58)</f>
        <v>0</v>
      </c>
      <c r="AG58" s="6">
        <f>IF(AE58=0,"",(AD58)/(AE58))</f>
        <v>0</v>
      </c>
      <c r="AH58" s="4"/>
      <c r="AI58" s="4"/>
      <c r="AJ58" s="5">
        <f>(AH58)-(AI58)</f>
        <v>0</v>
      </c>
      <c r="AK58" s="6">
        <f>IF(AI58=0,"",(AH58)/(AI58))</f>
        <v>0</v>
      </c>
      <c r="AL58" s="4"/>
      <c r="AM58" s="4"/>
      <c r="AN58" s="5">
        <f>(AL58)-(AM58)</f>
        <v>0</v>
      </c>
      <c r="AO58" s="6">
        <f>IF(AM58=0,"",(AL58)/(AM58))</f>
        <v>0</v>
      </c>
      <c r="AP58" s="4"/>
      <c r="AQ58" s="4"/>
      <c r="AR58" s="5">
        <f>(AP58)-(AQ58)</f>
        <v>0</v>
      </c>
      <c r="AS58" s="6">
        <f>IF(AQ58=0,"",(AP58)/(AQ58))</f>
        <v>0</v>
      </c>
      <c r="AT58" s="5">
        <f>((((((((((B58)+(F58))+(J58))+(N58))+(R58))+(V58))+(Z58))+(AD58))+(AH58))+(AL58))+(AP58)</f>
        <v>0</v>
      </c>
      <c r="AU58" s="5">
        <f>((((((((((C58)+(G58))+(K58))+(O58))+(S58))+(W58))+(AA58))+(AE58))+(AI58))+(AM58))+(AQ58)</f>
        <v>0</v>
      </c>
      <c r="AV58" s="5">
        <f>(AT58)-(AU58)</f>
        <v>0</v>
      </c>
      <c r="AW58" s="6">
        <f>IF(AU58=0,"",(AT58)/(AU58))</f>
        <v>0</v>
      </c>
    </row>
    <row r="59" spans="1:49">
      <c r="A59" s="3" t="s">
        <v>71</v>
      </c>
      <c r="B59" s="4"/>
      <c r="C59" s="4"/>
      <c r="D59" s="5">
        <f>(B59)-(C59)</f>
        <v>0</v>
      </c>
      <c r="E59" s="6">
        <f>IF(C59=0,"",(B59)/(C59))</f>
        <v>0</v>
      </c>
      <c r="F59" s="4"/>
      <c r="G59" s="4"/>
      <c r="H59" s="5">
        <f>(F59)-(G59)</f>
        <v>0</v>
      </c>
      <c r="I59" s="6">
        <f>IF(G59=0,"",(F59)/(G59))</f>
        <v>0</v>
      </c>
      <c r="J59" s="4"/>
      <c r="K59" s="4"/>
      <c r="L59" s="5">
        <f>(J59)-(K59)</f>
        <v>0</v>
      </c>
      <c r="M59" s="6">
        <f>IF(K59=0,"",(J59)/(K59))</f>
        <v>0</v>
      </c>
      <c r="N59" s="4"/>
      <c r="O59" s="4"/>
      <c r="P59" s="5">
        <f>(N59)-(O59)</f>
        <v>0</v>
      </c>
      <c r="Q59" s="6">
        <f>IF(O59=0,"",(N59)/(O59))</f>
        <v>0</v>
      </c>
      <c r="R59" s="4"/>
      <c r="S59" s="4"/>
      <c r="T59" s="5">
        <f>(R59)-(S59)</f>
        <v>0</v>
      </c>
      <c r="U59" s="6">
        <f>IF(S59=0,"",(R59)/(S59))</f>
        <v>0</v>
      </c>
      <c r="V59" s="4"/>
      <c r="W59" s="4"/>
      <c r="X59" s="5">
        <f>(V59)-(W59)</f>
        <v>0</v>
      </c>
      <c r="Y59" s="6">
        <f>IF(W59=0,"",(V59)/(W59))</f>
        <v>0</v>
      </c>
      <c r="Z59" s="4"/>
      <c r="AA59" s="4"/>
      <c r="AB59" s="5">
        <f>(Z59)-(AA59)</f>
        <v>0</v>
      </c>
      <c r="AC59" s="6">
        <f>IF(AA59=0,"",(Z59)/(AA59))</f>
        <v>0</v>
      </c>
      <c r="AD59" s="4"/>
      <c r="AE59" s="4"/>
      <c r="AF59" s="5">
        <f>(AD59)-(AE59)</f>
        <v>0</v>
      </c>
      <c r="AG59" s="6">
        <f>IF(AE59=0,"",(AD59)/(AE59))</f>
        <v>0</v>
      </c>
      <c r="AH59" s="4"/>
      <c r="AI59" s="4"/>
      <c r="AJ59" s="5">
        <f>(AH59)-(AI59)</f>
        <v>0</v>
      </c>
      <c r="AK59" s="6">
        <f>IF(AI59=0,"",(AH59)/(AI59))</f>
        <v>0</v>
      </c>
      <c r="AL59" s="5">
        <f>0</f>
        <v>0</v>
      </c>
      <c r="AM59" s="4"/>
      <c r="AN59" s="5">
        <f>(AL59)-(AM59)</f>
        <v>0</v>
      </c>
      <c r="AO59" s="6">
        <f>IF(AM59=0,"",(AL59)/(AM59))</f>
        <v>0</v>
      </c>
      <c r="AP59" s="4"/>
      <c r="AQ59" s="4"/>
      <c r="AR59" s="5">
        <f>(AP59)-(AQ59)</f>
        <v>0</v>
      </c>
      <c r="AS59" s="6">
        <f>IF(AQ59=0,"",(AP59)/(AQ59))</f>
        <v>0</v>
      </c>
      <c r="AT59" s="5">
        <f>((((((((((B59)+(F59))+(J59))+(N59))+(R59))+(V59))+(Z59))+(AD59))+(AH59))+(AL59))+(AP59)</f>
        <v>0</v>
      </c>
      <c r="AU59" s="5">
        <f>((((((((((C59)+(G59))+(K59))+(O59))+(S59))+(W59))+(AA59))+(AE59))+(AI59))+(AM59))+(AQ59)</f>
        <v>0</v>
      </c>
      <c r="AV59" s="5">
        <f>(AT59)-(AU59)</f>
        <v>0</v>
      </c>
      <c r="AW59" s="6">
        <f>IF(AU59=0,"",(AT59)/(AU59))</f>
        <v>0</v>
      </c>
    </row>
    <row r="60" spans="1:49">
      <c r="A60" s="3" t="s">
        <v>72</v>
      </c>
      <c r="B60" s="4"/>
      <c r="C60" s="4"/>
      <c r="D60" s="5">
        <f>(B60)-(C60)</f>
        <v>0</v>
      </c>
      <c r="E60" s="6">
        <f>IF(C60=0,"",(B60)/(C60))</f>
        <v>0</v>
      </c>
      <c r="F60" s="4"/>
      <c r="G60" s="4"/>
      <c r="H60" s="5">
        <f>(F60)-(G60)</f>
        <v>0</v>
      </c>
      <c r="I60" s="6">
        <f>IF(G60=0,"",(F60)/(G60))</f>
        <v>0</v>
      </c>
      <c r="J60" s="4"/>
      <c r="K60" s="4"/>
      <c r="L60" s="5">
        <f>(J60)-(K60)</f>
        <v>0</v>
      </c>
      <c r="M60" s="6">
        <f>IF(K60=0,"",(J60)/(K60))</f>
        <v>0</v>
      </c>
      <c r="N60" s="4"/>
      <c r="O60" s="4"/>
      <c r="P60" s="5">
        <f>(N60)-(O60)</f>
        <v>0</v>
      </c>
      <c r="Q60" s="6">
        <f>IF(O60=0,"",(N60)/(O60))</f>
        <v>0</v>
      </c>
      <c r="R60" s="4"/>
      <c r="S60" s="4"/>
      <c r="T60" s="5">
        <f>(R60)-(S60)</f>
        <v>0</v>
      </c>
      <c r="U60" s="6">
        <f>IF(S60=0,"",(R60)/(S60))</f>
        <v>0</v>
      </c>
      <c r="V60" s="4"/>
      <c r="W60" s="4"/>
      <c r="X60" s="5">
        <f>(V60)-(W60)</f>
        <v>0</v>
      </c>
      <c r="Y60" s="6">
        <f>IF(W60=0,"",(V60)/(W60))</f>
        <v>0</v>
      </c>
      <c r="Z60" s="4"/>
      <c r="AA60" s="4"/>
      <c r="AB60" s="5">
        <f>(Z60)-(AA60)</f>
        <v>0</v>
      </c>
      <c r="AC60" s="6">
        <f>IF(AA60=0,"",(Z60)/(AA60))</f>
        <v>0</v>
      </c>
      <c r="AD60" s="4"/>
      <c r="AE60" s="4"/>
      <c r="AF60" s="5">
        <f>(AD60)-(AE60)</f>
        <v>0</v>
      </c>
      <c r="AG60" s="6">
        <f>IF(AE60=0,"",(AD60)/(AE60))</f>
        <v>0</v>
      </c>
      <c r="AH60" s="4"/>
      <c r="AI60" s="4"/>
      <c r="AJ60" s="5">
        <f>(AH60)-(AI60)</f>
        <v>0</v>
      </c>
      <c r="AK60" s="6">
        <f>IF(AI60=0,"",(AH60)/(AI60))</f>
        <v>0</v>
      </c>
      <c r="AL60" s="5">
        <f>0</f>
        <v>0</v>
      </c>
      <c r="AM60" s="4"/>
      <c r="AN60" s="5">
        <f>(AL60)-(AM60)</f>
        <v>0</v>
      </c>
      <c r="AO60" s="6">
        <f>IF(AM60=0,"",(AL60)/(AM60))</f>
        <v>0</v>
      </c>
      <c r="AP60" s="4"/>
      <c r="AQ60" s="4"/>
      <c r="AR60" s="5">
        <f>(AP60)-(AQ60)</f>
        <v>0</v>
      </c>
      <c r="AS60" s="6">
        <f>IF(AQ60=0,"",(AP60)/(AQ60))</f>
        <v>0</v>
      </c>
      <c r="AT60" s="5">
        <f>((((((((((B60)+(F60))+(J60))+(N60))+(R60))+(V60))+(Z60))+(AD60))+(AH60))+(AL60))+(AP60)</f>
        <v>0</v>
      </c>
      <c r="AU60" s="5">
        <f>((((((((((C60)+(G60))+(K60))+(O60))+(S60))+(W60))+(AA60))+(AE60))+(AI60))+(AM60))+(AQ60)</f>
        <v>0</v>
      </c>
      <c r="AV60" s="5">
        <f>(AT60)-(AU60)</f>
        <v>0</v>
      </c>
      <c r="AW60" s="6">
        <f>IF(AU60=0,"",(AT60)/(AU60))</f>
        <v>0</v>
      </c>
    </row>
    <row r="61" spans="1:49">
      <c r="A61" s="3" t="s">
        <v>73</v>
      </c>
      <c r="B61" s="4"/>
      <c r="C61" s="4"/>
      <c r="D61" s="5">
        <f>(B61)-(C61)</f>
        <v>0</v>
      </c>
      <c r="E61" s="6">
        <f>IF(C61=0,"",(B61)/(C61))</f>
        <v>0</v>
      </c>
      <c r="F61" s="4"/>
      <c r="G61" s="4"/>
      <c r="H61" s="5">
        <f>(F61)-(G61)</f>
        <v>0</v>
      </c>
      <c r="I61" s="6">
        <f>IF(G61=0,"",(F61)/(G61))</f>
        <v>0</v>
      </c>
      <c r="J61" s="4"/>
      <c r="K61" s="4"/>
      <c r="L61" s="5">
        <f>(J61)-(K61)</f>
        <v>0</v>
      </c>
      <c r="M61" s="6">
        <f>IF(K61=0,"",(J61)/(K61))</f>
        <v>0</v>
      </c>
      <c r="N61" s="4"/>
      <c r="O61" s="4"/>
      <c r="P61" s="5">
        <f>(N61)-(O61)</f>
        <v>0</v>
      </c>
      <c r="Q61" s="6">
        <f>IF(O61=0,"",(N61)/(O61))</f>
        <v>0</v>
      </c>
      <c r="R61" s="4"/>
      <c r="S61" s="4"/>
      <c r="T61" s="5">
        <f>(R61)-(S61)</f>
        <v>0</v>
      </c>
      <c r="U61" s="6">
        <f>IF(S61=0,"",(R61)/(S61))</f>
        <v>0</v>
      </c>
      <c r="V61" s="4"/>
      <c r="W61" s="4"/>
      <c r="X61" s="5">
        <f>(V61)-(W61)</f>
        <v>0</v>
      </c>
      <c r="Y61" s="6">
        <f>IF(W61=0,"",(V61)/(W61))</f>
        <v>0</v>
      </c>
      <c r="Z61" s="4"/>
      <c r="AA61" s="4"/>
      <c r="AB61" s="5">
        <f>(Z61)-(AA61)</f>
        <v>0</v>
      </c>
      <c r="AC61" s="6">
        <f>IF(AA61=0,"",(Z61)/(AA61))</f>
        <v>0</v>
      </c>
      <c r="AD61" s="4"/>
      <c r="AE61" s="4"/>
      <c r="AF61" s="5">
        <f>(AD61)-(AE61)</f>
        <v>0</v>
      </c>
      <c r="AG61" s="6">
        <f>IF(AE61=0,"",(AD61)/(AE61))</f>
        <v>0</v>
      </c>
      <c r="AH61" s="4"/>
      <c r="AI61" s="4"/>
      <c r="AJ61" s="5">
        <f>(AH61)-(AI61)</f>
        <v>0</v>
      </c>
      <c r="AK61" s="6">
        <f>IF(AI61=0,"",(AH61)/(AI61))</f>
        <v>0</v>
      </c>
      <c r="AL61" s="5">
        <f>0</f>
        <v>0</v>
      </c>
      <c r="AM61" s="4"/>
      <c r="AN61" s="5">
        <f>(AL61)-(AM61)</f>
        <v>0</v>
      </c>
      <c r="AO61" s="6">
        <f>IF(AM61=0,"",(AL61)/(AM61))</f>
        <v>0</v>
      </c>
      <c r="AP61" s="4"/>
      <c r="AQ61" s="4"/>
      <c r="AR61" s="5">
        <f>(AP61)-(AQ61)</f>
        <v>0</v>
      </c>
      <c r="AS61" s="6">
        <f>IF(AQ61=0,"",(AP61)/(AQ61))</f>
        <v>0</v>
      </c>
      <c r="AT61" s="5">
        <f>((((((((((B61)+(F61))+(J61))+(N61))+(R61))+(V61))+(Z61))+(AD61))+(AH61))+(AL61))+(AP61)</f>
        <v>0</v>
      </c>
      <c r="AU61" s="5">
        <f>((((((((((C61)+(G61))+(K61))+(O61))+(S61))+(W61))+(AA61))+(AE61))+(AI61))+(AM61))+(AQ61)</f>
        <v>0</v>
      </c>
      <c r="AV61" s="5">
        <f>(AT61)-(AU61)</f>
        <v>0</v>
      </c>
      <c r="AW61" s="6">
        <f>IF(AU61=0,"",(AT61)/(AU61))</f>
        <v>0</v>
      </c>
    </row>
    <row r="62" spans="1:49">
      <c r="A62" s="3" t="s">
        <v>74</v>
      </c>
      <c r="B62" s="7">
        <f>(((B58)+(B59))+(B60))+(B61)</f>
        <v>0</v>
      </c>
      <c r="C62" s="7">
        <f>(((C58)+(C59))+(C60))+(C61)</f>
        <v>0</v>
      </c>
      <c r="D62" s="7">
        <f>(B62)-(C62)</f>
        <v>0</v>
      </c>
      <c r="E62" s="8">
        <f>IF(C62=0,"",(B62)/(C62))</f>
        <v>0</v>
      </c>
      <c r="F62" s="7">
        <f>(((F58)+(F59))+(F60))+(F61)</f>
        <v>0</v>
      </c>
      <c r="G62" s="7">
        <f>(((G58)+(G59))+(G60))+(G61)</f>
        <v>0</v>
      </c>
      <c r="H62" s="7">
        <f>(F62)-(G62)</f>
        <v>0</v>
      </c>
      <c r="I62" s="8">
        <f>IF(G62=0,"",(F62)/(G62))</f>
        <v>0</v>
      </c>
      <c r="J62" s="7">
        <f>(((J58)+(J59))+(J60))+(J61)</f>
        <v>0</v>
      </c>
      <c r="K62" s="7">
        <f>(((K58)+(K59))+(K60))+(K61)</f>
        <v>0</v>
      </c>
      <c r="L62" s="7">
        <f>(J62)-(K62)</f>
        <v>0</v>
      </c>
      <c r="M62" s="8">
        <f>IF(K62=0,"",(J62)/(K62))</f>
        <v>0</v>
      </c>
      <c r="N62" s="7">
        <f>(((N58)+(N59))+(N60))+(N61)</f>
        <v>0</v>
      </c>
      <c r="O62" s="7">
        <f>(((O58)+(O59))+(O60))+(O61)</f>
        <v>0</v>
      </c>
      <c r="P62" s="7">
        <f>(N62)-(O62)</f>
        <v>0</v>
      </c>
      <c r="Q62" s="8">
        <f>IF(O62=0,"",(N62)/(O62))</f>
        <v>0</v>
      </c>
      <c r="R62" s="7">
        <f>(((R58)+(R59))+(R60))+(R61)</f>
        <v>0</v>
      </c>
      <c r="S62" s="7">
        <f>(((S58)+(S59))+(S60))+(S61)</f>
        <v>0</v>
      </c>
      <c r="T62" s="7">
        <f>(R62)-(S62)</f>
        <v>0</v>
      </c>
      <c r="U62" s="8">
        <f>IF(S62=0,"",(R62)/(S62))</f>
        <v>0</v>
      </c>
      <c r="V62" s="7">
        <f>(((V58)+(V59))+(V60))+(V61)</f>
        <v>0</v>
      </c>
      <c r="W62" s="7">
        <f>(((W58)+(W59))+(W60))+(W61)</f>
        <v>0</v>
      </c>
      <c r="X62" s="7">
        <f>(V62)-(W62)</f>
        <v>0</v>
      </c>
      <c r="Y62" s="8">
        <f>IF(W62=0,"",(V62)/(W62))</f>
        <v>0</v>
      </c>
      <c r="Z62" s="7">
        <f>(((Z58)+(Z59))+(Z60))+(Z61)</f>
        <v>0</v>
      </c>
      <c r="AA62" s="7">
        <f>(((AA58)+(AA59))+(AA60))+(AA61)</f>
        <v>0</v>
      </c>
      <c r="AB62" s="7">
        <f>(Z62)-(AA62)</f>
        <v>0</v>
      </c>
      <c r="AC62" s="8">
        <f>IF(AA62=0,"",(Z62)/(AA62))</f>
        <v>0</v>
      </c>
      <c r="AD62" s="7">
        <f>(((AD58)+(AD59))+(AD60))+(AD61)</f>
        <v>0</v>
      </c>
      <c r="AE62" s="7">
        <f>(((AE58)+(AE59))+(AE60))+(AE61)</f>
        <v>0</v>
      </c>
      <c r="AF62" s="7">
        <f>(AD62)-(AE62)</f>
        <v>0</v>
      </c>
      <c r="AG62" s="8">
        <f>IF(AE62=0,"",(AD62)/(AE62))</f>
        <v>0</v>
      </c>
      <c r="AH62" s="7">
        <f>(((AH58)+(AH59))+(AH60))+(AH61)</f>
        <v>0</v>
      </c>
      <c r="AI62" s="7">
        <f>(((AI58)+(AI59))+(AI60))+(AI61)</f>
        <v>0</v>
      </c>
      <c r="AJ62" s="7">
        <f>(AH62)-(AI62)</f>
        <v>0</v>
      </c>
      <c r="AK62" s="8">
        <f>IF(AI62=0,"",(AH62)/(AI62))</f>
        <v>0</v>
      </c>
      <c r="AL62" s="7">
        <f>(((AL58)+(AL59))+(AL60))+(AL61)</f>
        <v>0</v>
      </c>
      <c r="AM62" s="7">
        <f>(((AM58)+(AM59))+(AM60))+(AM61)</f>
        <v>0</v>
      </c>
      <c r="AN62" s="7">
        <f>(AL62)-(AM62)</f>
        <v>0</v>
      </c>
      <c r="AO62" s="8">
        <f>IF(AM62=0,"",(AL62)/(AM62))</f>
        <v>0</v>
      </c>
      <c r="AP62" s="7">
        <f>(((AP58)+(AP59))+(AP60))+(AP61)</f>
        <v>0</v>
      </c>
      <c r="AQ62" s="7">
        <f>(((AQ58)+(AQ59))+(AQ60))+(AQ61)</f>
        <v>0</v>
      </c>
      <c r="AR62" s="7">
        <f>(AP62)-(AQ62)</f>
        <v>0</v>
      </c>
      <c r="AS62" s="8">
        <f>IF(AQ62=0,"",(AP62)/(AQ62))</f>
        <v>0</v>
      </c>
      <c r="AT62" s="7">
        <f>((((((((((B62)+(F62))+(J62))+(N62))+(R62))+(V62))+(Z62))+(AD62))+(AH62))+(AL62))+(AP62)</f>
        <v>0</v>
      </c>
      <c r="AU62" s="7">
        <f>((((((((((C62)+(G62))+(K62))+(O62))+(S62))+(W62))+(AA62))+(AE62))+(AI62))+(AM62))+(AQ62)</f>
        <v>0</v>
      </c>
      <c r="AV62" s="7">
        <f>(AT62)-(AU62)</f>
        <v>0</v>
      </c>
      <c r="AW62" s="8">
        <f>IF(AU62=0,"",(AT62)/(AU62))</f>
        <v>0</v>
      </c>
    </row>
    <row r="63" spans="1:49">
      <c r="A63" s="3" t="s">
        <v>75</v>
      </c>
      <c r="B63" s="4"/>
      <c r="C63" s="4"/>
      <c r="D63" s="5">
        <f>(B63)-(C63)</f>
        <v>0</v>
      </c>
      <c r="E63" s="6">
        <f>IF(C63=0,"",(B63)/(C63))</f>
        <v>0</v>
      </c>
      <c r="F63" s="4"/>
      <c r="G63" s="4"/>
      <c r="H63" s="5">
        <f>(F63)-(G63)</f>
        <v>0</v>
      </c>
      <c r="I63" s="6">
        <f>IF(G63=0,"",(F63)/(G63))</f>
        <v>0</v>
      </c>
      <c r="J63" s="4"/>
      <c r="K63" s="4"/>
      <c r="L63" s="5">
        <f>(J63)-(K63)</f>
        <v>0</v>
      </c>
      <c r="M63" s="6">
        <f>IF(K63=0,"",(J63)/(K63))</f>
        <v>0</v>
      </c>
      <c r="N63" s="4"/>
      <c r="O63" s="4"/>
      <c r="P63" s="5">
        <f>(N63)-(O63)</f>
        <v>0</v>
      </c>
      <c r="Q63" s="6">
        <f>IF(O63=0,"",(N63)/(O63))</f>
        <v>0</v>
      </c>
      <c r="R63" s="4"/>
      <c r="S63" s="4"/>
      <c r="T63" s="5">
        <f>(R63)-(S63)</f>
        <v>0</v>
      </c>
      <c r="U63" s="6">
        <f>IF(S63=0,"",(R63)/(S63))</f>
        <v>0</v>
      </c>
      <c r="V63" s="4"/>
      <c r="W63" s="4"/>
      <c r="X63" s="5">
        <f>(V63)-(W63)</f>
        <v>0</v>
      </c>
      <c r="Y63" s="6">
        <f>IF(W63=0,"",(V63)/(W63))</f>
        <v>0</v>
      </c>
      <c r="Z63" s="4"/>
      <c r="AA63" s="4"/>
      <c r="AB63" s="5">
        <f>(Z63)-(AA63)</f>
        <v>0</v>
      </c>
      <c r="AC63" s="6">
        <f>IF(AA63=0,"",(Z63)/(AA63))</f>
        <v>0</v>
      </c>
      <c r="AD63" s="4"/>
      <c r="AE63" s="4"/>
      <c r="AF63" s="5">
        <f>(AD63)-(AE63)</f>
        <v>0</v>
      </c>
      <c r="AG63" s="6">
        <f>IF(AE63=0,"",(AD63)/(AE63))</f>
        <v>0</v>
      </c>
      <c r="AH63" s="4"/>
      <c r="AI63" s="4"/>
      <c r="AJ63" s="5">
        <f>(AH63)-(AI63)</f>
        <v>0</v>
      </c>
      <c r="AK63" s="6">
        <f>IF(AI63=0,"",(AH63)/(AI63))</f>
        <v>0</v>
      </c>
      <c r="AL63" s="4"/>
      <c r="AM63" s="4"/>
      <c r="AN63" s="5">
        <f>(AL63)-(AM63)</f>
        <v>0</v>
      </c>
      <c r="AO63" s="6">
        <f>IF(AM63=0,"",(AL63)/(AM63))</f>
        <v>0</v>
      </c>
      <c r="AP63" s="4"/>
      <c r="AQ63" s="4"/>
      <c r="AR63" s="5">
        <f>(AP63)-(AQ63)</f>
        <v>0</v>
      </c>
      <c r="AS63" s="6">
        <f>IF(AQ63=0,"",(AP63)/(AQ63))</f>
        <v>0</v>
      </c>
      <c r="AT63" s="5">
        <f>((((((((((B63)+(F63))+(J63))+(N63))+(R63))+(V63))+(Z63))+(AD63))+(AH63))+(AL63))+(AP63)</f>
        <v>0</v>
      </c>
      <c r="AU63" s="5">
        <f>((((((((((C63)+(G63))+(K63))+(O63))+(S63))+(W63))+(AA63))+(AE63))+(AI63))+(AM63))+(AQ63)</f>
        <v>0</v>
      </c>
      <c r="AV63" s="5">
        <f>(AT63)-(AU63)</f>
        <v>0</v>
      </c>
      <c r="AW63" s="6">
        <f>IF(AU63=0,"",(AT63)/(AU63))</f>
        <v>0</v>
      </c>
    </row>
    <row r="64" spans="1:49">
      <c r="A64" s="3" t="s">
        <v>76</v>
      </c>
      <c r="B64" s="5">
        <f>256.44</f>
        <v>0</v>
      </c>
      <c r="C64" s="5">
        <f>244.07</f>
        <v>0</v>
      </c>
      <c r="D64" s="5">
        <f>(B64)-(C64)</f>
        <v>0</v>
      </c>
      <c r="E64" s="6">
        <f>IF(C64=0,"",(B64)/(C64))</f>
        <v>0</v>
      </c>
      <c r="F64" s="5">
        <f>187.16</f>
        <v>0</v>
      </c>
      <c r="G64" s="5">
        <f>244.07</f>
        <v>0</v>
      </c>
      <c r="H64" s="5">
        <f>(F64)-(G64)</f>
        <v>0</v>
      </c>
      <c r="I64" s="6">
        <f>IF(G64=0,"",(F64)/(G64))</f>
        <v>0</v>
      </c>
      <c r="J64" s="5">
        <f>337.95</f>
        <v>0</v>
      </c>
      <c r="K64" s="5">
        <f>244.07</f>
        <v>0</v>
      </c>
      <c r="L64" s="5">
        <f>(J64)-(K64)</f>
        <v>0</v>
      </c>
      <c r="M64" s="6">
        <f>IF(K64=0,"",(J64)/(K64))</f>
        <v>0</v>
      </c>
      <c r="N64" s="5">
        <f>225.3</f>
        <v>0</v>
      </c>
      <c r="O64" s="5">
        <f>244.07</f>
        <v>0</v>
      </c>
      <c r="P64" s="5">
        <f>(N64)-(O64)</f>
        <v>0</v>
      </c>
      <c r="Q64" s="6">
        <f>IF(O64=0,"",(N64)/(O64))</f>
        <v>0</v>
      </c>
      <c r="R64" s="5">
        <f>225.3</f>
        <v>0</v>
      </c>
      <c r="S64" s="5">
        <f>244.07</f>
        <v>0</v>
      </c>
      <c r="T64" s="5">
        <f>(R64)-(S64)</f>
        <v>0</v>
      </c>
      <c r="U64" s="6">
        <f>IF(S64=0,"",(R64)/(S64))</f>
        <v>0</v>
      </c>
      <c r="V64" s="5">
        <f>225.3</f>
        <v>0</v>
      </c>
      <c r="W64" s="5">
        <f>244.07</f>
        <v>0</v>
      </c>
      <c r="X64" s="5">
        <f>(V64)-(W64)</f>
        <v>0</v>
      </c>
      <c r="Y64" s="6">
        <f>IF(W64=0,"",(V64)/(W64))</f>
        <v>0</v>
      </c>
      <c r="Z64" s="5">
        <f>225.3</f>
        <v>0</v>
      </c>
      <c r="AA64" s="5">
        <f>244.07</f>
        <v>0</v>
      </c>
      <c r="AB64" s="5">
        <f>(Z64)-(AA64)</f>
        <v>0</v>
      </c>
      <c r="AC64" s="6">
        <f>IF(AA64=0,"",(Z64)/(AA64))</f>
        <v>0</v>
      </c>
      <c r="AD64" s="5">
        <f>225.3</f>
        <v>0</v>
      </c>
      <c r="AE64" s="5">
        <f>244.07</f>
        <v>0</v>
      </c>
      <c r="AF64" s="5">
        <f>(AD64)-(AE64)</f>
        <v>0</v>
      </c>
      <c r="AG64" s="6">
        <f>IF(AE64=0,"",(AD64)/(AE64))</f>
        <v>0</v>
      </c>
      <c r="AH64" s="5">
        <f>337.95</f>
        <v>0</v>
      </c>
      <c r="AI64" s="5">
        <f>244.07</f>
        <v>0</v>
      </c>
      <c r="AJ64" s="5">
        <f>(AH64)-(AI64)</f>
        <v>0</v>
      </c>
      <c r="AK64" s="6">
        <f>IF(AI64=0,"",(AH64)/(AI64))</f>
        <v>0</v>
      </c>
      <c r="AL64" s="5">
        <f>225.3</f>
        <v>0</v>
      </c>
      <c r="AM64" s="5">
        <f>244.07</f>
        <v>0</v>
      </c>
      <c r="AN64" s="5">
        <f>(AL64)-(AM64)</f>
        <v>0</v>
      </c>
      <c r="AO64" s="6">
        <f>IF(AM64=0,"",(AL64)/(AM64))</f>
        <v>0</v>
      </c>
      <c r="AP64" s="5">
        <f>225.3</f>
        <v>0</v>
      </c>
      <c r="AQ64" s="5">
        <f>244.07</f>
        <v>0</v>
      </c>
      <c r="AR64" s="5">
        <f>(AP64)-(AQ64)</f>
        <v>0</v>
      </c>
      <c r="AS64" s="6">
        <f>IF(AQ64=0,"",(AP64)/(AQ64))</f>
        <v>0</v>
      </c>
      <c r="AT64" s="5">
        <f>((((((((((B64)+(F64))+(J64))+(N64))+(R64))+(V64))+(Z64))+(AD64))+(AH64))+(AL64))+(AP64)</f>
        <v>0</v>
      </c>
      <c r="AU64" s="5">
        <f>((((((((((C64)+(G64))+(K64))+(O64))+(S64))+(W64))+(AA64))+(AE64))+(AI64))+(AM64))+(AQ64)</f>
        <v>0</v>
      </c>
      <c r="AV64" s="5">
        <f>(AT64)-(AU64)</f>
        <v>0</v>
      </c>
      <c r="AW64" s="6">
        <f>IF(AU64=0,"",(AT64)/(AU64))</f>
        <v>0</v>
      </c>
    </row>
    <row r="65" spans="1:49">
      <c r="A65" s="3" t="s">
        <v>77</v>
      </c>
      <c r="B65" s="5">
        <f>138.08</f>
        <v>0</v>
      </c>
      <c r="C65" s="5">
        <f>131.42</f>
        <v>0</v>
      </c>
      <c r="D65" s="5">
        <f>(B65)-(C65)</f>
        <v>0</v>
      </c>
      <c r="E65" s="6">
        <f>IF(C65=0,"",(B65)/(C65))</f>
        <v>0</v>
      </c>
      <c r="F65" s="5">
        <f>100.78</f>
        <v>0</v>
      </c>
      <c r="G65" s="5">
        <f>131.42</f>
        <v>0</v>
      </c>
      <c r="H65" s="5">
        <f>(F65)-(G65)</f>
        <v>0</v>
      </c>
      <c r="I65" s="6">
        <f>IF(G65=0,"",(F65)/(G65))</f>
        <v>0</v>
      </c>
      <c r="J65" s="5">
        <f>181.98</f>
        <v>0</v>
      </c>
      <c r="K65" s="5">
        <f>131.42</f>
        <v>0</v>
      </c>
      <c r="L65" s="5">
        <f>(J65)-(K65)</f>
        <v>0</v>
      </c>
      <c r="M65" s="6">
        <f>IF(K65=0,"",(J65)/(K65))</f>
        <v>0</v>
      </c>
      <c r="N65" s="5">
        <f>121.32</f>
        <v>0</v>
      </c>
      <c r="O65" s="5">
        <f>131.42</f>
        <v>0</v>
      </c>
      <c r="P65" s="5">
        <f>(N65)-(O65)</f>
        <v>0</v>
      </c>
      <c r="Q65" s="6">
        <f>IF(O65=0,"",(N65)/(O65))</f>
        <v>0</v>
      </c>
      <c r="R65" s="5">
        <f>121.32</f>
        <v>0</v>
      </c>
      <c r="S65" s="5">
        <f>131.42</f>
        <v>0</v>
      </c>
      <c r="T65" s="5">
        <f>(R65)-(S65)</f>
        <v>0</v>
      </c>
      <c r="U65" s="6">
        <f>IF(S65=0,"",(R65)/(S65))</f>
        <v>0</v>
      </c>
      <c r="V65" s="5">
        <f>121.32</f>
        <v>0</v>
      </c>
      <c r="W65" s="5">
        <f>131.42</f>
        <v>0</v>
      </c>
      <c r="X65" s="5">
        <f>(V65)-(W65)</f>
        <v>0</v>
      </c>
      <c r="Y65" s="6">
        <f>IF(W65=0,"",(V65)/(W65))</f>
        <v>0</v>
      </c>
      <c r="Z65" s="5">
        <f>121.32</f>
        <v>0</v>
      </c>
      <c r="AA65" s="5">
        <f>131.42</f>
        <v>0</v>
      </c>
      <c r="AB65" s="5">
        <f>(Z65)-(AA65)</f>
        <v>0</v>
      </c>
      <c r="AC65" s="6">
        <f>IF(AA65=0,"",(Z65)/(AA65))</f>
        <v>0</v>
      </c>
      <c r="AD65" s="5">
        <f>121.32</f>
        <v>0</v>
      </c>
      <c r="AE65" s="5">
        <f>131.42</f>
        <v>0</v>
      </c>
      <c r="AF65" s="5">
        <f>(AD65)-(AE65)</f>
        <v>0</v>
      </c>
      <c r="AG65" s="6">
        <f>IF(AE65=0,"",(AD65)/(AE65))</f>
        <v>0</v>
      </c>
      <c r="AH65" s="5">
        <f>181.98</f>
        <v>0</v>
      </c>
      <c r="AI65" s="5">
        <f>131.42</f>
        <v>0</v>
      </c>
      <c r="AJ65" s="5">
        <f>(AH65)-(AI65)</f>
        <v>0</v>
      </c>
      <c r="AK65" s="6">
        <f>IF(AI65=0,"",(AH65)/(AI65))</f>
        <v>0</v>
      </c>
      <c r="AL65" s="5">
        <f>121.32</f>
        <v>0</v>
      </c>
      <c r="AM65" s="5">
        <f>131.42</f>
        <v>0</v>
      </c>
      <c r="AN65" s="5">
        <f>(AL65)-(AM65)</f>
        <v>0</v>
      </c>
      <c r="AO65" s="6">
        <f>IF(AM65=0,"",(AL65)/(AM65))</f>
        <v>0</v>
      </c>
      <c r="AP65" s="5">
        <f>121.32</f>
        <v>0</v>
      </c>
      <c r="AQ65" s="5">
        <f>131.42</f>
        <v>0</v>
      </c>
      <c r="AR65" s="5">
        <f>(AP65)-(AQ65)</f>
        <v>0</v>
      </c>
      <c r="AS65" s="6">
        <f>IF(AQ65=0,"",(AP65)/(AQ65))</f>
        <v>0</v>
      </c>
      <c r="AT65" s="5">
        <f>((((((((((B65)+(F65))+(J65))+(N65))+(R65))+(V65))+(Z65))+(AD65))+(AH65))+(AL65))+(AP65)</f>
        <v>0</v>
      </c>
      <c r="AU65" s="5">
        <f>((((((((((C65)+(G65))+(K65))+(O65))+(S65))+(W65))+(AA65))+(AE65))+(AI65))+(AM65))+(AQ65)</f>
        <v>0</v>
      </c>
      <c r="AV65" s="5">
        <f>(AT65)-(AU65)</f>
        <v>0</v>
      </c>
      <c r="AW65" s="6">
        <f>IF(AU65=0,"",(AT65)/(AU65))</f>
        <v>0</v>
      </c>
    </row>
    <row r="66" spans="1:49">
      <c r="A66" s="3" t="s">
        <v>78</v>
      </c>
      <c r="B66" s="5">
        <f>-58.68</f>
        <v>0</v>
      </c>
      <c r="C66" s="4"/>
      <c r="D66" s="5">
        <f>(B66)-(C66)</f>
        <v>0</v>
      </c>
      <c r="E66" s="6">
        <f>IF(C66=0,"",(B66)/(C66))</f>
        <v>0</v>
      </c>
      <c r="F66" s="5">
        <f>58.68</f>
        <v>0</v>
      </c>
      <c r="G66" s="4"/>
      <c r="H66" s="5">
        <f>(F66)-(G66)</f>
        <v>0</v>
      </c>
      <c r="I66" s="6">
        <f>IF(G66=0,"",(F66)/(G66))</f>
        <v>0</v>
      </c>
      <c r="J66" s="5">
        <f>0</f>
        <v>0</v>
      </c>
      <c r="K66" s="4"/>
      <c r="L66" s="5">
        <f>(J66)-(K66)</f>
        <v>0</v>
      </c>
      <c r="M66" s="6">
        <f>IF(K66=0,"",(J66)/(K66))</f>
        <v>0</v>
      </c>
      <c r="N66" s="5">
        <f>0</f>
        <v>0</v>
      </c>
      <c r="O66" s="4"/>
      <c r="P66" s="5">
        <f>(N66)-(O66)</f>
        <v>0</v>
      </c>
      <c r="Q66" s="6">
        <f>IF(O66=0,"",(N66)/(O66))</f>
        <v>0</v>
      </c>
      <c r="R66" s="5">
        <f>0</f>
        <v>0</v>
      </c>
      <c r="S66" s="4"/>
      <c r="T66" s="5">
        <f>(R66)-(S66)</f>
        <v>0</v>
      </c>
      <c r="U66" s="6">
        <f>IF(S66=0,"",(R66)/(S66))</f>
        <v>0</v>
      </c>
      <c r="V66" s="5">
        <f>0</f>
        <v>0</v>
      </c>
      <c r="W66" s="4"/>
      <c r="X66" s="5">
        <f>(V66)-(W66)</f>
        <v>0</v>
      </c>
      <c r="Y66" s="6">
        <f>IF(W66=0,"",(V66)/(W66))</f>
        <v>0</v>
      </c>
      <c r="Z66" s="5">
        <f>0</f>
        <v>0</v>
      </c>
      <c r="AA66" s="4"/>
      <c r="AB66" s="5">
        <f>(Z66)-(AA66)</f>
        <v>0</v>
      </c>
      <c r="AC66" s="6">
        <f>IF(AA66=0,"",(Z66)/(AA66))</f>
        <v>0</v>
      </c>
      <c r="AD66" s="5">
        <f>0</f>
        <v>0</v>
      </c>
      <c r="AE66" s="4"/>
      <c r="AF66" s="5">
        <f>(AD66)-(AE66)</f>
        <v>0</v>
      </c>
      <c r="AG66" s="6">
        <f>IF(AE66=0,"",(AD66)/(AE66))</f>
        <v>0</v>
      </c>
      <c r="AH66" s="5">
        <f>0</f>
        <v>0</v>
      </c>
      <c r="AI66" s="4"/>
      <c r="AJ66" s="5">
        <f>(AH66)-(AI66)</f>
        <v>0</v>
      </c>
      <c r="AK66" s="6">
        <f>IF(AI66=0,"",(AH66)/(AI66))</f>
        <v>0</v>
      </c>
      <c r="AL66" s="5">
        <f>0</f>
        <v>0</v>
      </c>
      <c r="AM66" s="4"/>
      <c r="AN66" s="5">
        <f>(AL66)-(AM66)</f>
        <v>0</v>
      </c>
      <c r="AO66" s="6">
        <f>IF(AM66=0,"",(AL66)/(AM66))</f>
        <v>0</v>
      </c>
      <c r="AP66" s="5">
        <f>0</f>
        <v>0</v>
      </c>
      <c r="AQ66" s="4"/>
      <c r="AR66" s="5">
        <f>(AP66)-(AQ66)</f>
        <v>0</v>
      </c>
      <c r="AS66" s="6">
        <f>IF(AQ66=0,"",(AP66)/(AQ66))</f>
        <v>0</v>
      </c>
      <c r="AT66" s="5">
        <f>((((((((((B66)+(F66))+(J66))+(N66))+(R66))+(V66))+(Z66))+(AD66))+(AH66))+(AL66))+(AP66)</f>
        <v>0</v>
      </c>
      <c r="AU66" s="5">
        <f>((((((((((C66)+(G66))+(K66))+(O66))+(S66))+(W66))+(AA66))+(AE66))+(AI66))+(AM66))+(AQ66)</f>
        <v>0</v>
      </c>
      <c r="AV66" s="5">
        <f>(AT66)-(AU66)</f>
        <v>0</v>
      </c>
      <c r="AW66" s="6">
        <f>IF(AU66=0,"",(AT66)/(AU66))</f>
        <v>0</v>
      </c>
    </row>
    <row r="67" spans="1:49">
      <c r="A67" s="3" t="s">
        <v>79</v>
      </c>
      <c r="B67" s="7">
        <f>(((B63)+(B64))+(B65))+(B66)</f>
        <v>0</v>
      </c>
      <c r="C67" s="7">
        <f>(((C63)+(C64))+(C65))+(C66)</f>
        <v>0</v>
      </c>
      <c r="D67" s="7">
        <f>(B67)-(C67)</f>
        <v>0</v>
      </c>
      <c r="E67" s="8">
        <f>IF(C67=0,"",(B67)/(C67))</f>
        <v>0</v>
      </c>
      <c r="F67" s="7">
        <f>(((F63)+(F64))+(F65))+(F66)</f>
        <v>0</v>
      </c>
      <c r="G67" s="7">
        <f>(((G63)+(G64))+(G65))+(G66)</f>
        <v>0</v>
      </c>
      <c r="H67" s="7">
        <f>(F67)-(G67)</f>
        <v>0</v>
      </c>
      <c r="I67" s="8">
        <f>IF(G67=0,"",(F67)/(G67))</f>
        <v>0</v>
      </c>
      <c r="J67" s="7">
        <f>(((J63)+(J64))+(J65))+(J66)</f>
        <v>0</v>
      </c>
      <c r="K67" s="7">
        <f>(((K63)+(K64))+(K65))+(K66)</f>
        <v>0</v>
      </c>
      <c r="L67" s="7">
        <f>(J67)-(K67)</f>
        <v>0</v>
      </c>
      <c r="M67" s="8">
        <f>IF(K67=0,"",(J67)/(K67))</f>
        <v>0</v>
      </c>
      <c r="N67" s="7">
        <f>(((N63)+(N64))+(N65))+(N66)</f>
        <v>0</v>
      </c>
      <c r="O67" s="7">
        <f>(((O63)+(O64))+(O65))+(O66)</f>
        <v>0</v>
      </c>
      <c r="P67" s="7">
        <f>(N67)-(O67)</f>
        <v>0</v>
      </c>
      <c r="Q67" s="8">
        <f>IF(O67=0,"",(N67)/(O67))</f>
        <v>0</v>
      </c>
      <c r="R67" s="7">
        <f>(((R63)+(R64))+(R65))+(R66)</f>
        <v>0</v>
      </c>
      <c r="S67" s="7">
        <f>(((S63)+(S64))+(S65))+(S66)</f>
        <v>0</v>
      </c>
      <c r="T67" s="7">
        <f>(R67)-(S67)</f>
        <v>0</v>
      </c>
      <c r="U67" s="8">
        <f>IF(S67=0,"",(R67)/(S67))</f>
        <v>0</v>
      </c>
      <c r="V67" s="7">
        <f>(((V63)+(V64))+(V65))+(V66)</f>
        <v>0</v>
      </c>
      <c r="W67" s="7">
        <f>(((W63)+(W64))+(W65))+(W66)</f>
        <v>0</v>
      </c>
      <c r="X67" s="7">
        <f>(V67)-(W67)</f>
        <v>0</v>
      </c>
      <c r="Y67" s="8">
        <f>IF(W67=0,"",(V67)/(W67))</f>
        <v>0</v>
      </c>
      <c r="Z67" s="7">
        <f>(((Z63)+(Z64))+(Z65))+(Z66)</f>
        <v>0</v>
      </c>
      <c r="AA67" s="7">
        <f>(((AA63)+(AA64))+(AA65))+(AA66)</f>
        <v>0</v>
      </c>
      <c r="AB67" s="7">
        <f>(Z67)-(AA67)</f>
        <v>0</v>
      </c>
      <c r="AC67" s="8">
        <f>IF(AA67=0,"",(Z67)/(AA67))</f>
        <v>0</v>
      </c>
      <c r="AD67" s="7">
        <f>(((AD63)+(AD64))+(AD65))+(AD66)</f>
        <v>0</v>
      </c>
      <c r="AE67" s="7">
        <f>(((AE63)+(AE64))+(AE65))+(AE66)</f>
        <v>0</v>
      </c>
      <c r="AF67" s="7">
        <f>(AD67)-(AE67)</f>
        <v>0</v>
      </c>
      <c r="AG67" s="8">
        <f>IF(AE67=0,"",(AD67)/(AE67))</f>
        <v>0</v>
      </c>
      <c r="AH67" s="7">
        <f>(((AH63)+(AH64))+(AH65))+(AH66)</f>
        <v>0</v>
      </c>
      <c r="AI67" s="7">
        <f>(((AI63)+(AI64))+(AI65))+(AI66)</f>
        <v>0</v>
      </c>
      <c r="AJ67" s="7">
        <f>(AH67)-(AI67)</f>
        <v>0</v>
      </c>
      <c r="AK67" s="8">
        <f>IF(AI67=0,"",(AH67)/(AI67))</f>
        <v>0</v>
      </c>
      <c r="AL67" s="7">
        <f>(((AL63)+(AL64))+(AL65))+(AL66)</f>
        <v>0</v>
      </c>
      <c r="AM67" s="7">
        <f>(((AM63)+(AM64))+(AM65))+(AM66)</f>
        <v>0</v>
      </c>
      <c r="AN67" s="7">
        <f>(AL67)-(AM67)</f>
        <v>0</v>
      </c>
      <c r="AO67" s="8">
        <f>IF(AM67=0,"",(AL67)/(AM67))</f>
        <v>0</v>
      </c>
      <c r="AP67" s="7">
        <f>(((AP63)+(AP64))+(AP65))+(AP66)</f>
        <v>0</v>
      </c>
      <c r="AQ67" s="7">
        <f>(((AQ63)+(AQ64))+(AQ65))+(AQ66)</f>
        <v>0</v>
      </c>
      <c r="AR67" s="7">
        <f>(AP67)-(AQ67)</f>
        <v>0</v>
      </c>
      <c r="AS67" s="8">
        <f>IF(AQ67=0,"",(AP67)/(AQ67))</f>
        <v>0</v>
      </c>
      <c r="AT67" s="7">
        <f>((((((((((B67)+(F67))+(J67))+(N67))+(R67))+(V67))+(Z67))+(AD67))+(AH67))+(AL67))+(AP67)</f>
        <v>0</v>
      </c>
      <c r="AU67" s="7">
        <f>((((((((((C67)+(G67))+(K67))+(O67))+(S67))+(W67))+(AA67))+(AE67))+(AI67))+(AM67))+(AQ67)</f>
        <v>0</v>
      </c>
      <c r="AV67" s="7">
        <f>(AT67)-(AU67)</f>
        <v>0</v>
      </c>
      <c r="AW67" s="8">
        <f>IF(AU67=0,"",(AT67)/(AU67))</f>
        <v>0</v>
      </c>
    </row>
    <row r="68" spans="1:49">
      <c r="A68" s="3" t="s">
        <v>80</v>
      </c>
      <c r="B68" s="4"/>
      <c r="C68" s="4"/>
      <c r="D68" s="5">
        <f>(B68)-(C68)</f>
        <v>0</v>
      </c>
      <c r="E68" s="6">
        <f>IF(C68=0,"",(B68)/(C68))</f>
        <v>0</v>
      </c>
      <c r="F68" s="4"/>
      <c r="G68" s="4"/>
      <c r="H68" s="5">
        <f>(F68)-(G68)</f>
        <v>0</v>
      </c>
      <c r="I68" s="6">
        <f>IF(G68=0,"",(F68)/(G68))</f>
        <v>0</v>
      </c>
      <c r="J68" s="4"/>
      <c r="K68" s="4"/>
      <c r="L68" s="5">
        <f>(J68)-(K68)</f>
        <v>0</v>
      </c>
      <c r="M68" s="6">
        <f>IF(K68=0,"",(J68)/(K68))</f>
        <v>0</v>
      </c>
      <c r="N68" s="4"/>
      <c r="O68" s="4"/>
      <c r="P68" s="5">
        <f>(N68)-(O68)</f>
        <v>0</v>
      </c>
      <c r="Q68" s="6">
        <f>IF(O68=0,"",(N68)/(O68))</f>
        <v>0</v>
      </c>
      <c r="R68" s="4"/>
      <c r="S68" s="4"/>
      <c r="T68" s="5">
        <f>(R68)-(S68)</f>
        <v>0</v>
      </c>
      <c r="U68" s="6">
        <f>IF(S68=0,"",(R68)/(S68))</f>
        <v>0</v>
      </c>
      <c r="V68" s="4"/>
      <c r="W68" s="4"/>
      <c r="X68" s="5">
        <f>(V68)-(W68)</f>
        <v>0</v>
      </c>
      <c r="Y68" s="6">
        <f>IF(W68=0,"",(V68)/(W68))</f>
        <v>0</v>
      </c>
      <c r="Z68" s="4"/>
      <c r="AA68" s="4"/>
      <c r="AB68" s="5">
        <f>(Z68)-(AA68)</f>
        <v>0</v>
      </c>
      <c r="AC68" s="6">
        <f>IF(AA68=0,"",(Z68)/(AA68))</f>
        <v>0</v>
      </c>
      <c r="AD68" s="4"/>
      <c r="AE68" s="4"/>
      <c r="AF68" s="5">
        <f>(AD68)-(AE68)</f>
        <v>0</v>
      </c>
      <c r="AG68" s="6">
        <f>IF(AE68=0,"",(AD68)/(AE68))</f>
        <v>0</v>
      </c>
      <c r="AH68" s="4"/>
      <c r="AI68" s="4"/>
      <c r="AJ68" s="5">
        <f>(AH68)-(AI68)</f>
        <v>0</v>
      </c>
      <c r="AK68" s="6">
        <f>IF(AI68=0,"",(AH68)/(AI68))</f>
        <v>0</v>
      </c>
      <c r="AL68" s="4"/>
      <c r="AM68" s="4"/>
      <c r="AN68" s="5">
        <f>(AL68)-(AM68)</f>
        <v>0</v>
      </c>
      <c r="AO68" s="6">
        <f>IF(AM68=0,"",(AL68)/(AM68))</f>
        <v>0</v>
      </c>
      <c r="AP68" s="4"/>
      <c r="AQ68" s="4"/>
      <c r="AR68" s="5">
        <f>(AP68)-(AQ68)</f>
        <v>0</v>
      </c>
      <c r="AS68" s="6">
        <f>IF(AQ68=0,"",(AP68)/(AQ68))</f>
        <v>0</v>
      </c>
      <c r="AT68" s="5">
        <f>((((((((((B68)+(F68))+(J68))+(N68))+(R68))+(V68))+(Z68))+(AD68))+(AH68))+(AL68))+(AP68)</f>
        <v>0</v>
      </c>
      <c r="AU68" s="5">
        <f>((((((((((C68)+(G68))+(K68))+(O68))+(S68))+(W68))+(AA68))+(AE68))+(AI68))+(AM68))+(AQ68)</f>
        <v>0</v>
      </c>
      <c r="AV68" s="5">
        <f>(AT68)-(AU68)</f>
        <v>0</v>
      </c>
      <c r="AW68" s="6">
        <f>IF(AU68=0,"",(AT68)/(AU68))</f>
        <v>0</v>
      </c>
    </row>
    <row r="69" spans="1:49">
      <c r="A69" s="3" t="s">
        <v>81</v>
      </c>
      <c r="B69" s="5">
        <f>105.88</f>
        <v>0</v>
      </c>
      <c r="C69" s="5">
        <f>90.33</f>
        <v>0</v>
      </c>
      <c r="D69" s="5">
        <f>(B69)-(C69)</f>
        <v>0</v>
      </c>
      <c r="E69" s="6">
        <f>IF(C69=0,"",(B69)/(C69))</f>
        <v>0</v>
      </c>
      <c r="F69" s="5">
        <f>98.8</f>
        <v>0</v>
      </c>
      <c r="G69" s="5">
        <f>90.33</f>
        <v>0</v>
      </c>
      <c r="H69" s="5">
        <f>(F69)-(G69)</f>
        <v>0</v>
      </c>
      <c r="I69" s="6">
        <f>IF(G69=0,"",(F69)/(G69))</f>
        <v>0</v>
      </c>
      <c r="J69" s="5">
        <f>98.8</f>
        <v>0</v>
      </c>
      <c r="K69" s="5">
        <f>90.33</f>
        <v>0</v>
      </c>
      <c r="L69" s="5">
        <f>(J69)-(K69)</f>
        <v>0</v>
      </c>
      <c r="M69" s="6">
        <f>IF(K69=0,"",(J69)/(K69))</f>
        <v>0</v>
      </c>
      <c r="N69" s="5">
        <f>98.8</f>
        <v>0</v>
      </c>
      <c r="O69" s="5">
        <f>90.33</f>
        <v>0</v>
      </c>
      <c r="P69" s="5">
        <f>(N69)-(O69)</f>
        <v>0</v>
      </c>
      <c r="Q69" s="6">
        <f>IF(O69=0,"",(N69)/(O69))</f>
        <v>0</v>
      </c>
      <c r="R69" s="5">
        <f>98.8</f>
        <v>0</v>
      </c>
      <c r="S69" s="5">
        <f>90.33</f>
        <v>0</v>
      </c>
      <c r="T69" s="5">
        <f>(R69)-(S69)</f>
        <v>0</v>
      </c>
      <c r="U69" s="6">
        <f>IF(S69=0,"",(R69)/(S69))</f>
        <v>0</v>
      </c>
      <c r="V69" s="5">
        <f>121.55</f>
        <v>0</v>
      </c>
      <c r="W69" s="5">
        <f>90.33</f>
        <v>0</v>
      </c>
      <c r="X69" s="5">
        <f>(V69)-(W69)</f>
        <v>0</v>
      </c>
      <c r="Y69" s="6">
        <f>IF(W69=0,"",(V69)/(W69))</f>
        <v>0</v>
      </c>
      <c r="Z69" s="5">
        <f>106.6</f>
        <v>0</v>
      </c>
      <c r="AA69" s="5">
        <f>90.33</f>
        <v>0</v>
      </c>
      <c r="AB69" s="5">
        <f>(Z69)-(AA69)</f>
        <v>0</v>
      </c>
      <c r="AC69" s="6">
        <f>IF(AA69=0,"",(Z69)/(AA69))</f>
        <v>0</v>
      </c>
      <c r="AD69" s="5">
        <f>106.6</f>
        <v>0</v>
      </c>
      <c r="AE69" s="5">
        <f>90.33</f>
        <v>0</v>
      </c>
      <c r="AF69" s="5">
        <f>(AD69)-(AE69)</f>
        <v>0</v>
      </c>
      <c r="AG69" s="6">
        <f>IF(AE69=0,"",(AD69)/(AE69))</f>
        <v>0</v>
      </c>
      <c r="AH69" s="5">
        <f>106.6</f>
        <v>0</v>
      </c>
      <c r="AI69" s="5">
        <f>90.33</f>
        <v>0</v>
      </c>
      <c r="AJ69" s="5">
        <f>(AH69)-(AI69)</f>
        <v>0</v>
      </c>
      <c r="AK69" s="6">
        <f>IF(AI69=0,"",(AH69)/(AI69))</f>
        <v>0</v>
      </c>
      <c r="AL69" s="5">
        <f>106.6</f>
        <v>0</v>
      </c>
      <c r="AM69" s="5">
        <f>90.33</f>
        <v>0</v>
      </c>
      <c r="AN69" s="5">
        <f>(AL69)-(AM69)</f>
        <v>0</v>
      </c>
      <c r="AO69" s="6">
        <f>IF(AM69=0,"",(AL69)/(AM69))</f>
        <v>0</v>
      </c>
      <c r="AP69" s="5">
        <f>106.6</f>
        <v>0</v>
      </c>
      <c r="AQ69" s="5">
        <f>90.33</f>
        <v>0</v>
      </c>
      <c r="AR69" s="5">
        <f>(AP69)-(AQ69)</f>
        <v>0</v>
      </c>
      <c r="AS69" s="6">
        <f>IF(AQ69=0,"",(AP69)/(AQ69))</f>
        <v>0</v>
      </c>
      <c r="AT69" s="5">
        <f>((((((((((B69)+(F69))+(J69))+(N69))+(R69))+(V69))+(Z69))+(AD69))+(AH69))+(AL69))+(AP69)</f>
        <v>0</v>
      </c>
      <c r="AU69" s="5">
        <f>((((((((((C69)+(G69))+(K69))+(O69))+(S69))+(W69))+(AA69))+(AE69))+(AI69))+(AM69))+(AQ69)</f>
        <v>0</v>
      </c>
      <c r="AV69" s="5">
        <f>(AT69)-(AU69)</f>
        <v>0</v>
      </c>
      <c r="AW69" s="6">
        <f>IF(AU69=0,"",(AT69)/(AU69))</f>
        <v>0</v>
      </c>
    </row>
    <row r="70" spans="1:49">
      <c r="A70" s="3" t="s">
        <v>82</v>
      </c>
      <c r="B70" s="5">
        <f>57.02</f>
        <v>0</v>
      </c>
      <c r="C70" s="5">
        <f>48.67</f>
        <v>0</v>
      </c>
      <c r="D70" s="5">
        <f>(B70)-(C70)</f>
        <v>0</v>
      </c>
      <c r="E70" s="6">
        <f>IF(C70=0,"",(B70)/(C70))</f>
        <v>0</v>
      </c>
      <c r="F70" s="5">
        <f>53.2</f>
        <v>0</v>
      </c>
      <c r="G70" s="5">
        <f>48.67</f>
        <v>0</v>
      </c>
      <c r="H70" s="5">
        <f>(F70)-(G70)</f>
        <v>0</v>
      </c>
      <c r="I70" s="6">
        <f>IF(G70=0,"",(F70)/(G70))</f>
        <v>0</v>
      </c>
      <c r="J70" s="5">
        <f>53.2</f>
        <v>0</v>
      </c>
      <c r="K70" s="5">
        <f>48.67</f>
        <v>0</v>
      </c>
      <c r="L70" s="5">
        <f>(J70)-(K70)</f>
        <v>0</v>
      </c>
      <c r="M70" s="6">
        <f>IF(K70=0,"",(J70)/(K70))</f>
        <v>0</v>
      </c>
      <c r="N70" s="5">
        <f>53.2</f>
        <v>0</v>
      </c>
      <c r="O70" s="5">
        <f>48.67</f>
        <v>0</v>
      </c>
      <c r="P70" s="5">
        <f>(N70)-(O70)</f>
        <v>0</v>
      </c>
      <c r="Q70" s="6">
        <f>IF(O70=0,"",(N70)/(O70))</f>
        <v>0</v>
      </c>
      <c r="R70" s="5">
        <f>53.2</f>
        <v>0</v>
      </c>
      <c r="S70" s="5">
        <f>48.67</f>
        <v>0</v>
      </c>
      <c r="T70" s="5">
        <f>(R70)-(S70)</f>
        <v>0</v>
      </c>
      <c r="U70" s="6">
        <f>IF(S70=0,"",(R70)/(S70))</f>
        <v>0</v>
      </c>
      <c r="V70" s="5">
        <f>65.45</f>
        <v>0</v>
      </c>
      <c r="W70" s="5">
        <f>48.67</f>
        <v>0</v>
      </c>
      <c r="X70" s="5">
        <f>(V70)-(W70)</f>
        <v>0</v>
      </c>
      <c r="Y70" s="6">
        <f>IF(W70=0,"",(V70)/(W70))</f>
        <v>0</v>
      </c>
      <c r="Z70" s="5">
        <f>57.4</f>
        <v>0</v>
      </c>
      <c r="AA70" s="5">
        <f>48.67</f>
        <v>0</v>
      </c>
      <c r="AB70" s="5">
        <f>(Z70)-(AA70)</f>
        <v>0</v>
      </c>
      <c r="AC70" s="6">
        <f>IF(AA70=0,"",(Z70)/(AA70))</f>
        <v>0</v>
      </c>
      <c r="AD70" s="5">
        <f>57.4</f>
        <v>0</v>
      </c>
      <c r="AE70" s="5">
        <f>48.67</f>
        <v>0</v>
      </c>
      <c r="AF70" s="5">
        <f>(AD70)-(AE70)</f>
        <v>0</v>
      </c>
      <c r="AG70" s="6">
        <f>IF(AE70=0,"",(AD70)/(AE70))</f>
        <v>0</v>
      </c>
      <c r="AH70" s="5">
        <f>57.4</f>
        <v>0</v>
      </c>
      <c r="AI70" s="5">
        <f>48.67</f>
        <v>0</v>
      </c>
      <c r="AJ70" s="5">
        <f>(AH70)-(AI70)</f>
        <v>0</v>
      </c>
      <c r="AK70" s="6">
        <f>IF(AI70=0,"",(AH70)/(AI70))</f>
        <v>0</v>
      </c>
      <c r="AL70" s="5">
        <f>57.4</f>
        <v>0</v>
      </c>
      <c r="AM70" s="5">
        <f>48.67</f>
        <v>0</v>
      </c>
      <c r="AN70" s="5">
        <f>(AL70)-(AM70)</f>
        <v>0</v>
      </c>
      <c r="AO70" s="6">
        <f>IF(AM70=0,"",(AL70)/(AM70))</f>
        <v>0</v>
      </c>
      <c r="AP70" s="5">
        <f>57.4</f>
        <v>0</v>
      </c>
      <c r="AQ70" s="5">
        <f>48.67</f>
        <v>0</v>
      </c>
      <c r="AR70" s="5">
        <f>(AP70)-(AQ70)</f>
        <v>0</v>
      </c>
      <c r="AS70" s="6">
        <f>IF(AQ70=0,"",(AP70)/(AQ70))</f>
        <v>0</v>
      </c>
      <c r="AT70" s="5">
        <f>((((((((((B70)+(F70))+(J70))+(N70))+(R70))+(V70))+(Z70))+(AD70))+(AH70))+(AL70))+(AP70)</f>
        <v>0</v>
      </c>
      <c r="AU70" s="5">
        <f>((((((((((C70)+(G70))+(K70))+(O70))+(S70))+(W70))+(AA70))+(AE70))+(AI70))+(AM70))+(AQ70)</f>
        <v>0</v>
      </c>
      <c r="AV70" s="5">
        <f>(AT70)-(AU70)</f>
        <v>0</v>
      </c>
      <c r="AW70" s="6">
        <f>IF(AU70=0,"",(AT70)/(AU70))</f>
        <v>0</v>
      </c>
    </row>
    <row r="71" spans="1:49">
      <c r="A71" s="3" t="s">
        <v>83</v>
      </c>
      <c r="B71" s="5">
        <f>0</f>
        <v>0</v>
      </c>
      <c r="C71" s="4"/>
      <c r="D71" s="5">
        <f>(B71)-(C71)</f>
        <v>0</v>
      </c>
      <c r="E71" s="6">
        <f>IF(C71=0,"",(B71)/(C71))</f>
        <v>0</v>
      </c>
      <c r="F71" s="5">
        <f>0</f>
        <v>0</v>
      </c>
      <c r="G71" s="4"/>
      <c r="H71" s="5">
        <f>(F71)-(G71)</f>
        <v>0</v>
      </c>
      <c r="I71" s="6">
        <f>IF(G71=0,"",(F71)/(G71))</f>
        <v>0</v>
      </c>
      <c r="J71" s="5">
        <f>0</f>
        <v>0</v>
      </c>
      <c r="K71" s="4"/>
      <c r="L71" s="5">
        <f>(J71)-(K71)</f>
        <v>0</v>
      </c>
      <c r="M71" s="6">
        <f>IF(K71=0,"",(J71)/(K71))</f>
        <v>0</v>
      </c>
      <c r="N71" s="5">
        <f>0</f>
        <v>0</v>
      </c>
      <c r="O71" s="4"/>
      <c r="P71" s="5">
        <f>(N71)-(O71)</f>
        <v>0</v>
      </c>
      <c r="Q71" s="6">
        <f>IF(O71=0,"",(N71)/(O71))</f>
        <v>0</v>
      </c>
      <c r="R71" s="5">
        <f>0</f>
        <v>0</v>
      </c>
      <c r="S71" s="4"/>
      <c r="T71" s="5">
        <f>(R71)-(S71)</f>
        <v>0</v>
      </c>
      <c r="U71" s="6">
        <f>IF(S71=0,"",(R71)/(S71))</f>
        <v>0</v>
      </c>
      <c r="V71" s="5">
        <f>0</f>
        <v>0</v>
      </c>
      <c r="W71" s="4"/>
      <c r="X71" s="5">
        <f>(V71)-(W71)</f>
        <v>0</v>
      </c>
      <c r="Y71" s="6">
        <f>IF(W71=0,"",(V71)/(W71))</f>
        <v>0</v>
      </c>
      <c r="Z71" s="5">
        <f>0</f>
        <v>0</v>
      </c>
      <c r="AA71" s="4"/>
      <c r="AB71" s="5">
        <f>(Z71)-(AA71)</f>
        <v>0</v>
      </c>
      <c r="AC71" s="6">
        <f>IF(AA71=0,"",(Z71)/(AA71))</f>
        <v>0</v>
      </c>
      <c r="AD71" s="5">
        <f>0</f>
        <v>0</v>
      </c>
      <c r="AE71" s="4"/>
      <c r="AF71" s="5">
        <f>(AD71)-(AE71)</f>
        <v>0</v>
      </c>
      <c r="AG71" s="6">
        <f>IF(AE71=0,"",(AD71)/(AE71))</f>
        <v>0</v>
      </c>
      <c r="AH71" s="5">
        <f>0</f>
        <v>0</v>
      </c>
      <c r="AI71" s="4"/>
      <c r="AJ71" s="5">
        <f>(AH71)-(AI71)</f>
        <v>0</v>
      </c>
      <c r="AK71" s="6">
        <f>IF(AI71=0,"",(AH71)/(AI71))</f>
        <v>0</v>
      </c>
      <c r="AL71" s="5">
        <f>0</f>
        <v>0</v>
      </c>
      <c r="AM71" s="4"/>
      <c r="AN71" s="5">
        <f>(AL71)-(AM71)</f>
        <v>0</v>
      </c>
      <c r="AO71" s="6">
        <f>IF(AM71=0,"",(AL71)/(AM71))</f>
        <v>0</v>
      </c>
      <c r="AP71" s="5">
        <f>0</f>
        <v>0</v>
      </c>
      <c r="AQ71" s="4"/>
      <c r="AR71" s="5">
        <f>(AP71)-(AQ71)</f>
        <v>0</v>
      </c>
      <c r="AS71" s="6">
        <f>IF(AQ71=0,"",(AP71)/(AQ71))</f>
        <v>0</v>
      </c>
      <c r="AT71" s="5">
        <f>((((((((((B71)+(F71))+(J71))+(N71))+(R71))+(V71))+(Z71))+(AD71))+(AH71))+(AL71))+(AP71)</f>
        <v>0</v>
      </c>
      <c r="AU71" s="5">
        <f>((((((((((C71)+(G71))+(K71))+(O71))+(S71))+(W71))+(AA71))+(AE71))+(AI71))+(AM71))+(AQ71)</f>
        <v>0</v>
      </c>
      <c r="AV71" s="5">
        <f>(AT71)-(AU71)</f>
        <v>0</v>
      </c>
      <c r="AW71" s="6">
        <f>IF(AU71=0,"",(AT71)/(AU71))</f>
        <v>0</v>
      </c>
    </row>
    <row r="72" spans="1:49">
      <c r="A72" s="3" t="s">
        <v>84</v>
      </c>
      <c r="B72" s="7">
        <f>(((B68)+(B69))+(B70))+(B71)</f>
        <v>0</v>
      </c>
      <c r="C72" s="7">
        <f>(((C68)+(C69))+(C70))+(C71)</f>
        <v>0</v>
      </c>
      <c r="D72" s="7">
        <f>(B72)-(C72)</f>
        <v>0</v>
      </c>
      <c r="E72" s="8">
        <f>IF(C72=0,"",(B72)/(C72))</f>
        <v>0</v>
      </c>
      <c r="F72" s="7">
        <f>(((F68)+(F69))+(F70))+(F71)</f>
        <v>0</v>
      </c>
      <c r="G72" s="7">
        <f>(((G68)+(G69))+(G70))+(G71)</f>
        <v>0</v>
      </c>
      <c r="H72" s="7">
        <f>(F72)-(G72)</f>
        <v>0</v>
      </c>
      <c r="I72" s="8">
        <f>IF(G72=0,"",(F72)/(G72))</f>
        <v>0</v>
      </c>
      <c r="J72" s="7">
        <f>(((J68)+(J69))+(J70))+(J71)</f>
        <v>0</v>
      </c>
      <c r="K72" s="7">
        <f>(((K68)+(K69))+(K70))+(K71)</f>
        <v>0</v>
      </c>
      <c r="L72" s="7">
        <f>(J72)-(K72)</f>
        <v>0</v>
      </c>
      <c r="M72" s="8">
        <f>IF(K72=0,"",(J72)/(K72))</f>
        <v>0</v>
      </c>
      <c r="N72" s="7">
        <f>(((N68)+(N69))+(N70))+(N71)</f>
        <v>0</v>
      </c>
      <c r="O72" s="7">
        <f>(((O68)+(O69))+(O70))+(O71)</f>
        <v>0</v>
      </c>
      <c r="P72" s="7">
        <f>(N72)-(O72)</f>
        <v>0</v>
      </c>
      <c r="Q72" s="8">
        <f>IF(O72=0,"",(N72)/(O72))</f>
        <v>0</v>
      </c>
      <c r="R72" s="7">
        <f>(((R68)+(R69))+(R70))+(R71)</f>
        <v>0</v>
      </c>
      <c r="S72" s="7">
        <f>(((S68)+(S69))+(S70))+(S71)</f>
        <v>0</v>
      </c>
      <c r="T72" s="7">
        <f>(R72)-(S72)</f>
        <v>0</v>
      </c>
      <c r="U72" s="8">
        <f>IF(S72=0,"",(R72)/(S72))</f>
        <v>0</v>
      </c>
      <c r="V72" s="7">
        <f>(((V68)+(V69))+(V70))+(V71)</f>
        <v>0</v>
      </c>
      <c r="W72" s="7">
        <f>(((W68)+(W69))+(W70))+(W71)</f>
        <v>0</v>
      </c>
      <c r="X72" s="7">
        <f>(V72)-(W72)</f>
        <v>0</v>
      </c>
      <c r="Y72" s="8">
        <f>IF(W72=0,"",(V72)/(W72))</f>
        <v>0</v>
      </c>
      <c r="Z72" s="7">
        <f>(((Z68)+(Z69))+(Z70))+(Z71)</f>
        <v>0</v>
      </c>
      <c r="AA72" s="7">
        <f>(((AA68)+(AA69))+(AA70))+(AA71)</f>
        <v>0</v>
      </c>
      <c r="AB72" s="7">
        <f>(Z72)-(AA72)</f>
        <v>0</v>
      </c>
      <c r="AC72" s="8">
        <f>IF(AA72=0,"",(Z72)/(AA72))</f>
        <v>0</v>
      </c>
      <c r="AD72" s="7">
        <f>(((AD68)+(AD69))+(AD70))+(AD71)</f>
        <v>0</v>
      </c>
      <c r="AE72" s="7">
        <f>(((AE68)+(AE69))+(AE70))+(AE71)</f>
        <v>0</v>
      </c>
      <c r="AF72" s="7">
        <f>(AD72)-(AE72)</f>
        <v>0</v>
      </c>
      <c r="AG72" s="8">
        <f>IF(AE72=0,"",(AD72)/(AE72))</f>
        <v>0</v>
      </c>
      <c r="AH72" s="7">
        <f>(((AH68)+(AH69))+(AH70))+(AH71)</f>
        <v>0</v>
      </c>
      <c r="AI72" s="7">
        <f>(((AI68)+(AI69))+(AI70))+(AI71)</f>
        <v>0</v>
      </c>
      <c r="AJ72" s="7">
        <f>(AH72)-(AI72)</f>
        <v>0</v>
      </c>
      <c r="AK72" s="8">
        <f>IF(AI72=0,"",(AH72)/(AI72))</f>
        <v>0</v>
      </c>
      <c r="AL72" s="7">
        <f>(((AL68)+(AL69))+(AL70))+(AL71)</f>
        <v>0</v>
      </c>
      <c r="AM72" s="7">
        <f>(((AM68)+(AM69))+(AM70))+(AM71)</f>
        <v>0</v>
      </c>
      <c r="AN72" s="7">
        <f>(AL72)-(AM72)</f>
        <v>0</v>
      </c>
      <c r="AO72" s="8">
        <f>IF(AM72=0,"",(AL72)/(AM72))</f>
        <v>0</v>
      </c>
      <c r="AP72" s="7">
        <f>(((AP68)+(AP69))+(AP70))+(AP71)</f>
        <v>0</v>
      </c>
      <c r="AQ72" s="7">
        <f>(((AQ68)+(AQ69))+(AQ70))+(AQ71)</f>
        <v>0</v>
      </c>
      <c r="AR72" s="7">
        <f>(AP72)-(AQ72)</f>
        <v>0</v>
      </c>
      <c r="AS72" s="8">
        <f>IF(AQ72=0,"",(AP72)/(AQ72))</f>
        <v>0</v>
      </c>
      <c r="AT72" s="7">
        <f>((((((((((B72)+(F72))+(J72))+(N72))+(R72))+(V72))+(Z72))+(AD72))+(AH72))+(AL72))+(AP72)</f>
        <v>0</v>
      </c>
      <c r="AU72" s="7">
        <f>((((((((((C72)+(G72))+(K72))+(O72))+(S72))+(W72))+(AA72))+(AE72))+(AI72))+(AM72))+(AQ72)</f>
        <v>0</v>
      </c>
      <c r="AV72" s="7">
        <f>(AT72)-(AU72)</f>
        <v>0</v>
      </c>
      <c r="AW72" s="8">
        <f>IF(AU72=0,"",(AT72)/(AU72))</f>
        <v>0</v>
      </c>
    </row>
    <row r="73" spans="1:49">
      <c r="A73" s="3" t="s">
        <v>85</v>
      </c>
      <c r="B73" s="4"/>
      <c r="C73" s="4"/>
      <c r="D73" s="5">
        <f>(B73)-(C73)</f>
        <v>0</v>
      </c>
      <c r="E73" s="6">
        <f>IF(C73=0,"",(B73)/(C73))</f>
        <v>0</v>
      </c>
      <c r="F73" s="4"/>
      <c r="G73" s="4"/>
      <c r="H73" s="5">
        <f>(F73)-(G73)</f>
        <v>0</v>
      </c>
      <c r="I73" s="6">
        <f>IF(G73=0,"",(F73)/(G73))</f>
        <v>0</v>
      </c>
      <c r="J73" s="4"/>
      <c r="K73" s="4"/>
      <c r="L73" s="5">
        <f>(J73)-(K73)</f>
        <v>0</v>
      </c>
      <c r="M73" s="6">
        <f>IF(K73=0,"",(J73)/(K73))</f>
        <v>0</v>
      </c>
      <c r="N73" s="4"/>
      <c r="O73" s="4"/>
      <c r="P73" s="5">
        <f>(N73)-(O73)</f>
        <v>0</v>
      </c>
      <c r="Q73" s="6">
        <f>IF(O73=0,"",(N73)/(O73))</f>
        <v>0</v>
      </c>
      <c r="R73" s="4"/>
      <c r="S73" s="4"/>
      <c r="T73" s="5">
        <f>(R73)-(S73)</f>
        <v>0</v>
      </c>
      <c r="U73" s="6">
        <f>IF(S73=0,"",(R73)/(S73))</f>
        <v>0</v>
      </c>
      <c r="V73" s="4"/>
      <c r="W73" s="4"/>
      <c r="X73" s="5">
        <f>(V73)-(W73)</f>
        <v>0</v>
      </c>
      <c r="Y73" s="6">
        <f>IF(W73=0,"",(V73)/(W73))</f>
        <v>0</v>
      </c>
      <c r="Z73" s="4"/>
      <c r="AA73" s="4"/>
      <c r="AB73" s="5">
        <f>(Z73)-(AA73)</f>
        <v>0</v>
      </c>
      <c r="AC73" s="6">
        <f>IF(AA73=0,"",(Z73)/(AA73))</f>
        <v>0</v>
      </c>
      <c r="AD73" s="4"/>
      <c r="AE73" s="4"/>
      <c r="AF73" s="5">
        <f>(AD73)-(AE73)</f>
        <v>0</v>
      </c>
      <c r="AG73" s="6">
        <f>IF(AE73=0,"",(AD73)/(AE73))</f>
        <v>0</v>
      </c>
      <c r="AH73" s="4"/>
      <c r="AI73" s="4"/>
      <c r="AJ73" s="5">
        <f>(AH73)-(AI73)</f>
        <v>0</v>
      </c>
      <c r="AK73" s="6">
        <f>IF(AI73=0,"",(AH73)/(AI73))</f>
        <v>0</v>
      </c>
      <c r="AL73" s="4"/>
      <c r="AM73" s="4"/>
      <c r="AN73" s="5">
        <f>(AL73)-(AM73)</f>
        <v>0</v>
      </c>
      <c r="AO73" s="6">
        <f>IF(AM73=0,"",(AL73)/(AM73))</f>
        <v>0</v>
      </c>
      <c r="AP73" s="4"/>
      <c r="AQ73" s="4"/>
      <c r="AR73" s="5">
        <f>(AP73)-(AQ73)</f>
        <v>0</v>
      </c>
      <c r="AS73" s="6">
        <f>IF(AQ73=0,"",(AP73)/(AQ73))</f>
        <v>0</v>
      </c>
      <c r="AT73" s="5">
        <f>((((((((((B73)+(F73))+(J73))+(N73))+(R73))+(V73))+(Z73))+(AD73))+(AH73))+(AL73))+(AP73)</f>
        <v>0</v>
      </c>
      <c r="AU73" s="5">
        <f>((((((((((C73)+(G73))+(K73))+(O73))+(S73))+(W73))+(AA73))+(AE73))+(AI73))+(AM73))+(AQ73)</f>
        <v>0</v>
      </c>
      <c r="AV73" s="5">
        <f>(AT73)-(AU73)</f>
        <v>0</v>
      </c>
      <c r="AW73" s="6">
        <f>IF(AU73=0,"",(AT73)/(AU73))</f>
        <v>0</v>
      </c>
    </row>
    <row r="74" spans="1:49">
      <c r="A74" s="3" t="s">
        <v>86</v>
      </c>
      <c r="B74" s="5">
        <f>500.51</f>
        <v>0</v>
      </c>
      <c r="C74" s="5">
        <f>449.5</f>
        <v>0</v>
      </c>
      <c r="D74" s="5">
        <f>(B74)-(C74)</f>
        <v>0</v>
      </c>
      <c r="E74" s="6">
        <f>IF(C74=0,"",(B74)/(C74))</f>
        <v>0</v>
      </c>
      <c r="F74" s="5">
        <f>469.93</f>
        <v>0</v>
      </c>
      <c r="G74" s="5">
        <f>449.5</f>
        <v>0</v>
      </c>
      <c r="H74" s="5">
        <f>(F74)-(G74)</f>
        <v>0</v>
      </c>
      <c r="I74" s="6">
        <f>IF(G74=0,"",(F74)/(G74))</f>
        <v>0</v>
      </c>
      <c r="J74" s="5">
        <f>344.03</f>
        <v>0</v>
      </c>
      <c r="K74" s="5">
        <f>449.5</f>
        <v>0</v>
      </c>
      <c r="L74" s="5">
        <f>(J74)-(K74)</f>
        <v>0</v>
      </c>
      <c r="M74" s="6">
        <f>IF(K74=0,"",(J74)/(K74))</f>
        <v>0</v>
      </c>
      <c r="N74" s="5">
        <f>332.81</f>
        <v>0</v>
      </c>
      <c r="O74" s="5">
        <f>449.5</f>
        <v>0</v>
      </c>
      <c r="P74" s="5">
        <f>(N74)-(O74)</f>
        <v>0</v>
      </c>
      <c r="Q74" s="6">
        <f>IF(O74=0,"",(N74)/(O74))</f>
        <v>0</v>
      </c>
      <c r="R74" s="5">
        <f>99.09</f>
        <v>0</v>
      </c>
      <c r="S74" s="5">
        <f>449.5</f>
        <v>0</v>
      </c>
      <c r="T74" s="5">
        <f>(R74)-(S74)</f>
        <v>0</v>
      </c>
      <c r="U74" s="6">
        <f>IF(S74=0,"",(R74)/(S74))</f>
        <v>0</v>
      </c>
      <c r="V74" s="5">
        <f>434.12</f>
        <v>0</v>
      </c>
      <c r="W74" s="5">
        <f>449.5</f>
        <v>0</v>
      </c>
      <c r="X74" s="5">
        <f>(V74)-(W74)</f>
        <v>0</v>
      </c>
      <c r="Y74" s="6">
        <f>IF(W74=0,"",(V74)/(W74))</f>
        <v>0</v>
      </c>
      <c r="Z74" s="5">
        <f>281.95</f>
        <v>0</v>
      </c>
      <c r="AA74" s="5">
        <f>449.5</f>
        <v>0</v>
      </c>
      <c r="AB74" s="5">
        <f>(Z74)-(AA74)</f>
        <v>0</v>
      </c>
      <c r="AC74" s="6">
        <f>IF(AA74=0,"",(Z74)/(AA74))</f>
        <v>0</v>
      </c>
      <c r="AD74" s="5">
        <f>284.37</f>
        <v>0</v>
      </c>
      <c r="AE74" s="5">
        <f>449.5</f>
        <v>0</v>
      </c>
      <c r="AF74" s="5">
        <f>(AD74)-(AE74)</f>
        <v>0</v>
      </c>
      <c r="AG74" s="6">
        <f>IF(AE74=0,"",(AD74)/(AE74))</f>
        <v>0</v>
      </c>
      <c r="AH74" s="5">
        <f>531.42</f>
        <v>0</v>
      </c>
      <c r="AI74" s="5">
        <f>449.5</f>
        <v>0</v>
      </c>
      <c r="AJ74" s="5">
        <f>(AH74)-(AI74)</f>
        <v>0</v>
      </c>
      <c r="AK74" s="6">
        <f>IF(AI74=0,"",(AH74)/(AI74))</f>
        <v>0</v>
      </c>
      <c r="AL74" s="5">
        <f>377.06</f>
        <v>0</v>
      </c>
      <c r="AM74" s="5">
        <f>449.5</f>
        <v>0</v>
      </c>
      <c r="AN74" s="5">
        <f>(AL74)-(AM74)</f>
        <v>0</v>
      </c>
      <c r="AO74" s="6">
        <f>IF(AM74=0,"",(AL74)/(AM74))</f>
        <v>0</v>
      </c>
      <c r="AP74" s="5">
        <f>363.88</f>
        <v>0</v>
      </c>
      <c r="AQ74" s="5">
        <f>449.5</f>
        <v>0</v>
      </c>
      <c r="AR74" s="5">
        <f>(AP74)-(AQ74)</f>
        <v>0</v>
      </c>
      <c r="AS74" s="6">
        <f>IF(AQ74=0,"",(AP74)/(AQ74))</f>
        <v>0</v>
      </c>
      <c r="AT74" s="5">
        <f>((((((((((B74)+(F74))+(J74))+(N74))+(R74))+(V74))+(Z74))+(AD74))+(AH74))+(AL74))+(AP74)</f>
        <v>0</v>
      </c>
      <c r="AU74" s="5">
        <f>((((((((((C74)+(G74))+(K74))+(O74))+(S74))+(W74))+(AA74))+(AE74))+(AI74))+(AM74))+(AQ74)</f>
        <v>0</v>
      </c>
      <c r="AV74" s="5">
        <f>(AT74)-(AU74)</f>
        <v>0</v>
      </c>
      <c r="AW74" s="6">
        <f>IF(AU74=0,"",(AT74)/(AU74))</f>
        <v>0</v>
      </c>
    </row>
    <row r="75" spans="1:49">
      <c r="A75" s="3" t="s">
        <v>87</v>
      </c>
      <c r="B75" s="5">
        <f>269.5</f>
        <v>0</v>
      </c>
      <c r="C75" s="5">
        <f>242.08</f>
        <v>0</v>
      </c>
      <c r="D75" s="5">
        <f>(B75)-(C75)</f>
        <v>0</v>
      </c>
      <c r="E75" s="6">
        <f>IF(C75=0,"",(B75)/(C75))</f>
        <v>0</v>
      </c>
      <c r="F75" s="5">
        <f>253.04</f>
        <v>0</v>
      </c>
      <c r="G75" s="5">
        <f>242.08</f>
        <v>0</v>
      </c>
      <c r="H75" s="5">
        <f>(F75)-(G75)</f>
        <v>0</v>
      </c>
      <c r="I75" s="6">
        <f>IF(G75=0,"",(F75)/(G75))</f>
        <v>0</v>
      </c>
      <c r="J75" s="5">
        <f>185.24</f>
        <v>0</v>
      </c>
      <c r="K75" s="5">
        <f>242.08</f>
        <v>0</v>
      </c>
      <c r="L75" s="5">
        <f>(J75)-(K75)</f>
        <v>0</v>
      </c>
      <c r="M75" s="6">
        <f>IF(K75=0,"",(J75)/(K75))</f>
        <v>0</v>
      </c>
      <c r="N75" s="5">
        <f>179.2</f>
        <v>0</v>
      </c>
      <c r="O75" s="5">
        <f>242.08</f>
        <v>0</v>
      </c>
      <c r="P75" s="5">
        <f>(N75)-(O75)</f>
        <v>0</v>
      </c>
      <c r="Q75" s="6">
        <f>IF(O75=0,"",(N75)/(O75))</f>
        <v>0</v>
      </c>
      <c r="R75" s="5">
        <f>53.35</f>
        <v>0</v>
      </c>
      <c r="S75" s="5">
        <f>242.08</f>
        <v>0</v>
      </c>
      <c r="T75" s="5">
        <f>(R75)-(S75)</f>
        <v>0</v>
      </c>
      <c r="U75" s="6">
        <f>IF(S75=0,"",(R75)/(S75))</f>
        <v>0</v>
      </c>
      <c r="V75" s="5">
        <f>233.76</f>
        <v>0</v>
      </c>
      <c r="W75" s="5">
        <f>242.08</f>
        <v>0</v>
      </c>
      <c r="X75" s="5">
        <f>(V75)-(W75)</f>
        <v>0</v>
      </c>
      <c r="Y75" s="6">
        <f>IF(W75=0,"",(V75)/(W75))</f>
        <v>0</v>
      </c>
      <c r="Z75" s="5">
        <f>151.82</f>
        <v>0</v>
      </c>
      <c r="AA75" s="5">
        <f>242.08</f>
        <v>0</v>
      </c>
      <c r="AB75" s="5">
        <f>(Z75)-(AA75)</f>
        <v>0</v>
      </c>
      <c r="AC75" s="6">
        <f>IF(AA75=0,"",(Z75)/(AA75))</f>
        <v>0</v>
      </c>
      <c r="AD75" s="5">
        <f>153.12</f>
        <v>0</v>
      </c>
      <c r="AE75" s="5">
        <f>242.08</f>
        <v>0</v>
      </c>
      <c r="AF75" s="5">
        <f>(AD75)-(AE75)</f>
        <v>0</v>
      </c>
      <c r="AG75" s="6">
        <f>IF(AE75=0,"",(AD75)/(AE75))</f>
        <v>0</v>
      </c>
      <c r="AH75" s="5">
        <f>286.15</f>
        <v>0</v>
      </c>
      <c r="AI75" s="5">
        <f>242.08</f>
        <v>0</v>
      </c>
      <c r="AJ75" s="5">
        <f>(AH75)-(AI75)</f>
        <v>0</v>
      </c>
      <c r="AK75" s="6">
        <f>IF(AI75=0,"",(AH75)/(AI75))</f>
        <v>0</v>
      </c>
      <c r="AL75" s="5">
        <f>203.04</f>
        <v>0</v>
      </c>
      <c r="AM75" s="5">
        <f>242.08</f>
        <v>0</v>
      </c>
      <c r="AN75" s="5">
        <f>(AL75)-(AM75)</f>
        <v>0</v>
      </c>
      <c r="AO75" s="6">
        <f>IF(AM75=0,"",(AL75)/(AM75))</f>
        <v>0</v>
      </c>
      <c r="AP75" s="5">
        <f>195.93</f>
        <v>0</v>
      </c>
      <c r="AQ75" s="5">
        <f>242.08</f>
        <v>0</v>
      </c>
      <c r="AR75" s="5">
        <f>(AP75)-(AQ75)</f>
        <v>0</v>
      </c>
      <c r="AS75" s="6">
        <f>IF(AQ75=0,"",(AP75)/(AQ75))</f>
        <v>0</v>
      </c>
      <c r="AT75" s="5">
        <f>((((((((((B75)+(F75))+(J75))+(N75))+(R75))+(V75))+(Z75))+(AD75))+(AH75))+(AL75))+(AP75)</f>
        <v>0</v>
      </c>
      <c r="AU75" s="5">
        <f>((((((((((C75)+(G75))+(K75))+(O75))+(S75))+(W75))+(AA75))+(AE75))+(AI75))+(AM75))+(AQ75)</f>
        <v>0</v>
      </c>
      <c r="AV75" s="5">
        <f>(AT75)-(AU75)</f>
        <v>0</v>
      </c>
      <c r="AW75" s="6">
        <f>IF(AU75=0,"",(AT75)/(AU75))</f>
        <v>0</v>
      </c>
    </row>
    <row r="76" spans="1:49">
      <c r="A76" s="3" t="s">
        <v>88</v>
      </c>
      <c r="B76" s="5">
        <f>0</f>
        <v>0</v>
      </c>
      <c r="C76" s="4"/>
      <c r="D76" s="5">
        <f>(B76)-(C76)</f>
        <v>0</v>
      </c>
      <c r="E76" s="6">
        <f>IF(C76=0,"",(B76)/(C76))</f>
        <v>0</v>
      </c>
      <c r="F76" s="5">
        <f>-121.54</f>
        <v>0</v>
      </c>
      <c r="G76" s="4"/>
      <c r="H76" s="5">
        <f>(F76)-(G76)</f>
        <v>0</v>
      </c>
      <c r="I76" s="6">
        <f>IF(G76=0,"",(F76)/(G76))</f>
        <v>0</v>
      </c>
      <c r="J76" s="5">
        <f>121.54</f>
        <v>0</v>
      </c>
      <c r="K76" s="4"/>
      <c r="L76" s="5">
        <f>(J76)-(K76)</f>
        <v>0</v>
      </c>
      <c r="M76" s="6">
        <f>IF(K76=0,"",(J76)/(K76))</f>
        <v>0</v>
      </c>
      <c r="N76" s="5">
        <f>0</f>
        <v>0</v>
      </c>
      <c r="O76" s="4"/>
      <c r="P76" s="5">
        <f>(N76)-(O76)</f>
        <v>0</v>
      </c>
      <c r="Q76" s="6">
        <f>IF(O76=0,"",(N76)/(O76))</f>
        <v>0</v>
      </c>
      <c r="R76" s="5">
        <f>0</f>
        <v>0</v>
      </c>
      <c r="S76" s="4"/>
      <c r="T76" s="5">
        <f>(R76)-(S76)</f>
        <v>0</v>
      </c>
      <c r="U76" s="6">
        <f>IF(S76=0,"",(R76)/(S76))</f>
        <v>0</v>
      </c>
      <c r="V76" s="5">
        <f>0</f>
        <v>0</v>
      </c>
      <c r="W76" s="4"/>
      <c r="X76" s="5">
        <f>(V76)-(W76)</f>
        <v>0</v>
      </c>
      <c r="Y76" s="6">
        <f>IF(W76=0,"",(V76)/(W76))</f>
        <v>0</v>
      </c>
      <c r="Z76" s="5">
        <f>0</f>
        <v>0</v>
      </c>
      <c r="AA76" s="4"/>
      <c r="AB76" s="5">
        <f>(Z76)-(AA76)</f>
        <v>0</v>
      </c>
      <c r="AC76" s="6">
        <f>IF(AA76=0,"",(Z76)/(AA76))</f>
        <v>0</v>
      </c>
      <c r="AD76" s="5">
        <f>0</f>
        <v>0</v>
      </c>
      <c r="AE76" s="4"/>
      <c r="AF76" s="5">
        <f>(AD76)-(AE76)</f>
        <v>0</v>
      </c>
      <c r="AG76" s="6">
        <f>IF(AE76=0,"",(AD76)/(AE76))</f>
        <v>0</v>
      </c>
      <c r="AH76" s="5">
        <f>0</f>
        <v>0</v>
      </c>
      <c r="AI76" s="4"/>
      <c r="AJ76" s="5">
        <f>(AH76)-(AI76)</f>
        <v>0</v>
      </c>
      <c r="AK76" s="6">
        <f>IF(AI76=0,"",(AH76)/(AI76))</f>
        <v>0</v>
      </c>
      <c r="AL76" s="5">
        <f>0</f>
        <v>0</v>
      </c>
      <c r="AM76" s="4"/>
      <c r="AN76" s="5">
        <f>(AL76)-(AM76)</f>
        <v>0</v>
      </c>
      <c r="AO76" s="6">
        <f>IF(AM76=0,"",(AL76)/(AM76))</f>
        <v>0</v>
      </c>
      <c r="AP76" s="5">
        <f>0</f>
        <v>0</v>
      </c>
      <c r="AQ76" s="4"/>
      <c r="AR76" s="5">
        <f>(AP76)-(AQ76)</f>
        <v>0</v>
      </c>
      <c r="AS76" s="6">
        <f>IF(AQ76=0,"",(AP76)/(AQ76))</f>
        <v>0</v>
      </c>
      <c r="AT76" s="5">
        <f>((((((((((B76)+(F76))+(J76))+(N76))+(R76))+(V76))+(Z76))+(AD76))+(AH76))+(AL76))+(AP76)</f>
        <v>0</v>
      </c>
      <c r="AU76" s="5">
        <f>((((((((((C76)+(G76))+(K76))+(O76))+(S76))+(W76))+(AA76))+(AE76))+(AI76))+(AM76))+(AQ76)</f>
        <v>0</v>
      </c>
      <c r="AV76" s="5">
        <f>(AT76)-(AU76)</f>
        <v>0</v>
      </c>
      <c r="AW76" s="6">
        <f>IF(AU76=0,"",(AT76)/(AU76))</f>
        <v>0</v>
      </c>
    </row>
    <row r="77" spans="1:49">
      <c r="A77" s="3" t="s">
        <v>89</v>
      </c>
      <c r="B77" s="7">
        <f>(((B73)+(B74))+(B75))+(B76)</f>
        <v>0</v>
      </c>
      <c r="C77" s="7">
        <f>(((C73)+(C74))+(C75))+(C76)</f>
        <v>0</v>
      </c>
      <c r="D77" s="7">
        <f>(B77)-(C77)</f>
        <v>0</v>
      </c>
      <c r="E77" s="8">
        <f>IF(C77=0,"",(B77)/(C77))</f>
        <v>0</v>
      </c>
      <c r="F77" s="7">
        <f>(((F73)+(F74))+(F75))+(F76)</f>
        <v>0</v>
      </c>
      <c r="G77" s="7">
        <f>(((G73)+(G74))+(G75))+(G76)</f>
        <v>0</v>
      </c>
      <c r="H77" s="7">
        <f>(F77)-(G77)</f>
        <v>0</v>
      </c>
      <c r="I77" s="8">
        <f>IF(G77=0,"",(F77)/(G77))</f>
        <v>0</v>
      </c>
      <c r="J77" s="7">
        <f>(((J73)+(J74))+(J75))+(J76)</f>
        <v>0</v>
      </c>
      <c r="K77" s="7">
        <f>(((K73)+(K74))+(K75))+(K76)</f>
        <v>0</v>
      </c>
      <c r="L77" s="7">
        <f>(J77)-(K77)</f>
        <v>0</v>
      </c>
      <c r="M77" s="8">
        <f>IF(K77=0,"",(J77)/(K77))</f>
        <v>0</v>
      </c>
      <c r="N77" s="7">
        <f>(((N73)+(N74))+(N75))+(N76)</f>
        <v>0</v>
      </c>
      <c r="O77" s="7">
        <f>(((O73)+(O74))+(O75))+(O76)</f>
        <v>0</v>
      </c>
      <c r="P77" s="7">
        <f>(N77)-(O77)</f>
        <v>0</v>
      </c>
      <c r="Q77" s="8">
        <f>IF(O77=0,"",(N77)/(O77))</f>
        <v>0</v>
      </c>
      <c r="R77" s="7">
        <f>(((R73)+(R74))+(R75))+(R76)</f>
        <v>0</v>
      </c>
      <c r="S77" s="7">
        <f>(((S73)+(S74))+(S75))+(S76)</f>
        <v>0</v>
      </c>
      <c r="T77" s="7">
        <f>(R77)-(S77)</f>
        <v>0</v>
      </c>
      <c r="U77" s="8">
        <f>IF(S77=0,"",(R77)/(S77))</f>
        <v>0</v>
      </c>
      <c r="V77" s="7">
        <f>(((V73)+(V74))+(V75))+(V76)</f>
        <v>0</v>
      </c>
      <c r="W77" s="7">
        <f>(((W73)+(W74))+(W75))+(W76)</f>
        <v>0</v>
      </c>
      <c r="X77" s="7">
        <f>(V77)-(W77)</f>
        <v>0</v>
      </c>
      <c r="Y77" s="8">
        <f>IF(W77=0,"",(V77)/(W77))</f>
        <v>0</v>
      </c>
      <c r="Z77" s="7">
        <f>(((Z73)+(Z74))+(Z75))+(Z76)</f>
        <v>0</v>
      </c>
      <c r="AA77" s="7">
        <f>(((AA73)+(AA74))+(AA75))+(AA76)</f>
        <v>0</v>
      </c>
      <c r="AB77" s="7">
        <f>(Z77)-(AA77)</f>
        <v>0</v>
      </c>
      <c r="AC77" s="8">
        <f>IF(AA77=0,"",(Z77)/(AA77))</f>
        <v>0</v>
      </c>
      <c r="AD77" s="7">
        <f>(((AD73)+(AD74))+(AD75))+(AD76)</f>
        <v>0</v>
      </c>
      <c r="AE77" s="7">
        <f>(((AE73)+(AE74))+(AE75))+(AE76)</f>
        <v>0</v>
      </c>
      <c r="AF77" s="7">
        <f>(AD77)-(AE77)</f>
        <v>0</v>
      </c>
      <c r="AG77" s="8">
        <f>IF(AE77=0,"",(AD77)/(AE77))</f>
        <v>0</v>
      </c>
      <c r="AH77" s="7">
        <f>(((AH73)+(AH74))+(AH75))+(AH76)</f>
        <v>0</v>
      </c>
      <c r="AI77" s="7">
        <f>(((AI73)+(AI74))+(AI75))+(AI76)</f>
        <v>0</v>
      </c>
      <c r="AJ77" s="7">
        <f>(AH77)-(AI77)</f>
        <v>0</v>
      </c>
      <c r="AK77" s="8">
        <f>IF(AI77=0,"",(AH77)/(AI77))</f>
        <v>0</v>
      </c>
      <c r="AL77" s="7">
        <f>(((AL73)+(AL74))+(AL75))+(AL76)</f>
        <v>0</v>
      </c>
      <c r="AM77" s="7">
        <f>(((AM73)+(AM74))+(AM75))+(AM76)</f>
        <v>0</v>
      </c>
      <c r="AN77" s="7">
        <f>(AL77)-(AM77)</f>
        <v>0</v>
      </c>
      <c r="AO77" s="8">
        <f>IF(AM77=0,"",(AL77)/(AM77))</f>
        <v>0</v>
      </c>
      <c r="AP77" s="7">
        <f>(((AP73)+(AP74))+(AP75))+(AP76)</f>
        <v>0</v>
      </c>
      <c r="AQ77" s="7">
        <f>(((AQ73)+(AQ74))+(AQ75))+(AQ76)</f>
        <v>0</v>
      </c>
      <c r="AR77" s="7">
        <f>(AP77)-(AQ77)</f>
        <v>0</v>
      </c>
      <c r="AS77" s="8">
        <f>IF(AQ77=0,"",(AP77)/(AQ77))</f>
        <v>0</v>
      </c>
      <c r="AT77" s="7">
        <f>((((((((((B77)+(F77))+(J77))+(N77))+(R77))+(V77))+(Z77))+(AD77))+(AH77))+(AL77))+(AP77)</f>
        <v>0</v>
      </c>
      <c r="AU77" s="7">
        <f>((((((((((C77)+(G77))+(K77))+(O77))+(S77))+(W77))+(AA77))+(AE77))+(AI77))+(AM77))+(AQ77)</f>
        <v>0</v>
      </c>
      <c r="AV77" s="7">
        <f>(AT77)-(AU77)</f>
        <v>0</v>
      </c>
      <c r="AW77" s="8">
        <f>IF(AU77=0,"",(AT77)/(AU77))</f>
        <v>0</v>
      </c>
    </row>
    <row r="78" spans="1:49">
      <c r="A78" s="3" t="s">
        <v>90</v>
      </c>
      <c r="B78" s="4"/>
      <c r="C78" s="4"/>
      <c r="D78" s="5">
        <f>(B78)-(C78)</f>
        <v>0</v>
      </c>
      <c r="E78" s="6">
        <f>IF(C78=0,"",(B78)/(C78))</f>
        <v>0</v>
      </c>
      <c r="F78" s="4"/>
      <c r="G78" s="4"/>
      <c r="H78" s="5">
        <f>(F78)-(G78)</f>
        <v>0</v>
      </c>
      <c r="I78" s="6">
        <f>IF(G78=0,"",(F78)/(G78))</f>
        <v>0</v>
      </c>
      <c r="J78" s="4"/>
      <c r="K78" s="4"/>
      <c r="L78" s="5">
        <f>(J78)-(K78)</f>
        <v>0</v>
      </c>
      <c r="M78" s="6">
        <f>IF(K78=0,"",(J78)/(K78))</f>
        <v>0</v>
      </c>
      <c r="N78" s="4"/>
      <c r="O78" s="4"/>
      <c r="P78" s="5">
        <f>(N78)-(O78)</f>
        <v>0</v>
      </c>
      <c r="Q78" s="6">
        <f>IF(O78=0,"",(N78)/(O78))</f>
        <v>0</v>
      </c>
      <c r="R78" s="4"/>
      <c r="S78" s="4"/>
      <c r="T78" s="5">
        <f>(R78)-(S78)</f>
        <v>0</v>
      </c>
      <c r="U78" s="6">
        <f>IF(S78=0,"",(R78)/(S78))</f>
        <v>0</v>
      </c>
      <c r="V78" s="4"/>
      <c r="W78" s="4"/>
      <c r="X78" s="5">
        <f>(V78)-(W78)</f>
        <v>0</v>
      </c>
      <c r="Y78" s="6">
        <f>IF(W78=0,"",(V78)/(W78))</f>
        <v>0</v>
      </c>
      <c r="Z78" s="4"/>
      <c r="AA78" s="4"/>
      <c r="AB78" s="5">
        <f>(Z78)-(AA78)</f>
        <v>0</v>
      </c>
      <c r="AC78" s="6">
        <f>IF(AA78=0,"",(Z78)/(AA78))</f>
        <v>0</v>
      </c>
      <c r="AD78" s="4"/>
      <c r="AE78" s="4"/>
      <c r="AF78" s="5">
        <f>(AD78)-(AE78)</f>
        <v>0</v>
      </c>
      <c r="AG78" s="6">
        <f>IF(AE78=0,"",(AD78)/(AE78))</f>
        <v>0</v>
      </c>
      <c r="AH78" s="4"/>
      <c r="AI78" s="4"/>
      <c r="AJ78" s="5">
        <f>(AH78)-(AI78)</f>
        <v>0</v>
      </c>
      <c r="AK78" s="6">
        <f>IF(AI78=0,"",(AH78)/(AI78))</f>
        <v>0</v>
      </c>
      <c r="AL78" s="4"/>
      <c r="AM78" s="4"/>
      <c r="AN78" s="5">
        <f>(AL78)-(AM78)</f>
        <v>0</v>
      </c>
      <c r="AO78" s="6">
        <f>IF(AM78=0,"",(AL78)/(AM78))</f>
        <v>0</v>
      </c>
      <c r="AP78" s="4"/>
      <c r="AQ78" s="4"/>
      <c r="AR78" s="5">
        <f>(AP78)-(AQ78)</f>
        <v>0</v>
      </c>
      <c r="AS78" s="6">
        <f>IF(AQ78=0,"",(AP78)/(AQ78))</f>
        <v>0</v>
      </c>
      <c r="AT78" s="5">
        <f>((((((((((B78)+(F78))+(J78))+(N78))+(R78))+(V78))+(Z78))+(AD78))+(AH78))+(AL78))+(AP78)</f>
        <v>0</v>
      </c>
      <c r="AU78" s="5">
        <f>((((((((((C78)+(G78))+(K78))+(O78))+(S78))+(W78))+(AA78))+(AE78))+(AI78))+(AM78))+(AQ78)</f>
        <v>0</v>
      </c>
      <c r="AV78" s="5">
        <f>(AT78)-(AU78)</f>
        <v>0</v>
      </c>
      <c r="AW78" s="6">
        <f>IF(AU78=0,"",(AT78)/(AU78))</f>
        <v>0</v>
      </c>
    </row>
    <row r="79" spans="1:49">
      <c r="A79" s="3" t="s">
        <v>91</v>
      </c>
      <c r="B79" s="5">
        <f>0</f>
        <v>0</v>
      </c>
      <c r="C79" s="5">
        <f>270.83</f>
        <v>0</v>
      </c>
      <c r="D79" s="5">
        <f>(B79)-(C79)</f>
        <v>0</v>
      </c>
      <c r="E79" s="6">
        <f>IF(C79=0,"",(B79)/(C79))</f>
        <v>0</v>
      </c>
      <c r="F79" s="5">
        <f>0</f>
        <v>0</v>
      </c>
      <c r="G79" s="5">
        <f>270.83</f>
        <v>0</v>
      </c>
      <c r="H79" s="5">
        <f>(F79)-(G79)</f>
        <v>0</v>
      </c>
      <c r="I79" s="6">
        <f>IF(G79=0,"",(F79)/(G79))</f>
        <v>0</v>
      </c>
      <c r="J79" s="5">
        <f>0</f>
        <v>0</v>
      </c>
      <c r="K79" s="5">
        <f>270.83</f>
        <v>0</v>
      </c>
      <c r="L79" s="5">
        <f>(J79)-(K79)</f>
        <v>0</v>
      </c>
      <c r="M79" s="6">
        <f>IF(K79=0,"",(J79)/(K79))</f>
        <v>0</v>
      </c>
      <c r="N79" s="5">
        <f>614.25</f>
        <v>0</v>
      </c>
      <c r="O79" s="5">
        <f>270.83</f>
        <v>0</v>
      </c>
      <c r="P79" s="5">
        <f>(N79)-(O79)</f>
        <v>0</v>
      </c>
      <c r="Q79" s="6">
        <f>IF(O79=0,"",(N79)/(O79))</f>
        <v>0</v>
      </c>
      <c r="R79" s="5">
        <f>0</f>
        <v>0</v>
      </c>
      <c r="S79" s="5">
        <f>270.83</f>
        <v>0</v>
      </c>
      <c r="T79" s="5">
        <f>(R79)-(S79)</f>
        <v>0</v>
      </c>
      <c r="U79" s="6">
        <f>IF(S79=0,"",(R79)/(S79))</f>
        <v>0</v>
      </c>
      <c r="V79" s="5">
        <f>819</f>
        <v>0</v>
      </c>
      <c r="W79" s="5">
        <f>270.83</f>
        <v>0</v>
      </c>
      <c r="X79" s="5">
        <f>(V79)-(W79)</f>
        <v>0</v>
      </c>
      <c r="Y79" s="6">
        <f>IF(W79=0,"",(V79)/(W79))</f>
        <v>0</v>
      </c>
      <c r="Z79" s="5">
        <f>0</f>
        <v>0</v>
      </c>
      <c r="AA79" s="5">
        <f>270.83</f>
        <v>0</v>
      </c>
      <c r="AB79" s="5">
        <f>(Z79)-(AA79)</f>
        <v>0</v>
      </c>
      <c r="AC79" s="6">
        <f>IF(AA79=0,"",(Z79)/(AA79))</f>
        <v>0</v>
      </c>
      <c r="AD79" s="5">
        <f>0</f>
        <v>0</v>
      </c>
      <c r="AE79" s="5">
        <f>270.83</f>
        <v>0</v>
      </c>
      <c r="AF79" s="5">
        <f>(AD79)-(AE79)</f>
        <v>0</v>
      </c>
      <c r="AG79" s="6">
        <f>IF(AE79=0,"",(AD79)/(AE79))</f>
        <v>0</v>
      </c>
      <c r="AH79" s="5">
        <f>0</f>
        <v>0</v>
      </c>
      <c r="AI79" s="5">
        <f>270.83</f>
        <v>0</v>
      </c>
      <c r="AJ79" s="5">
        <f>(AH79)-(AI79)</f>
        <v>0</v>
      </c>
      <c r="AK79" s="6">
        <f>IF(AI79=0,"",(AH79)/(AI79))</f>
        <v>0</v>
      </c>
      <c r="AL79" s="5">
        <f>0</f>
        <v>0</v>
      </c>
      <c r="AM79" s="5">
        <f>270.83</f>
        <v>0</v>
      </c>
      <c r="AN79" s="5">
        <f>(AL79)-(AM79)</f>
        <v>0</v>
      </c>
      <c r="AO79" s="6">
        <f>IF(AM79=0,"",(AL79)/(AM79))</f>
        <v>0</v>
      </c>
      <c r="AP79" s="4"/>
      <c r="AQ79" s="5">
        <f>270.83</f>
        <v>0</v>
      </c>
      <c r="AR79" s="5">
        <f>(AP79)-(AQ79)</f>
        <v>0</v>
      </c>
      <c r="AS79" s="6">
        <f>IF(AQ79=0,"",(AP79)/(AQ79))</f>
        <v>0</v>
      </c>
      <c r="AT79" s="5">
        <f>((((((((((B79)+(F79))+(J79))+(N79))+(R79))+(V79))+(Z79))+(AD79))+(AH79))+(AL79))+(AP79)</f>
        <v>0</v>
      </c>
      <c r="AU79" s="5">
        <f>((((((((((C79)+(G79))+(K79))+(O79))+(S79))+(W79))+(AA79))+(AE79))+(AI79))+(AM79))+(AQ79)</f>
        <v>0</v>
      </c>
      <c r="AV79" s="5">
        <f>(AT79)-(AU79)</f>
        <v>0</v>
      </c>
      <c r="AW79" s="6">
        <f>IF(AU79=0,"",(AT79)/(AU79))</f>
        <v>0</v>
      </c>
    </row>
    <row r="80" spans="1:49">
      <c r="A80" s="3" t="s">
        <v>92</v>
      </c>
      <c r="B80" s="5">
        <f>0</f>
        <v>0</v>
      </c>
      <c r="C80" s="5">
        <f>145.83</f>
        <v>0</v>
      </c>
      <c r="D80" s="5">
        <f>(B80)-(C80)</f>
        <v>0</v>
      </c>
      <c r="E80" s="6">
        <f>IF(C80=0,"",(B80)/(C80))</f>
        <v>0</v>
      </c>
      <c r="F80" s="5">
        <f>0</f>
        <v>0</v>
      </c>
      <c r="G80" s="5">
        <f>145.83</f>
        <v>0</v>
      </c>
      <c r="H80" s="5">
        <f>(F80)-(G80)</f>
        <v>0</v>
      </c>
      <c r="I80" s="6">
        <f>IF(G80=0,"",(F80)/(G80))</f>
        <v>0</v>
      </c>
      <c r="J80" s="5">
        <f>0</f>
        <v>0</v>
      </c>
      <c r="K80" s="5">
        <f>145.83</f>
        <v>0</v>
      </c>
      <c r="L80" s="5">
        <f>(J80)-(K80)</f>
        <v>0</v>
      </c>
      <c r="M80" s="6">
        <f>IF(K80=0,"",(J80)/(K80))</f>
        <v>0</v>
      </c>
      <c r="N80" s="5">
        <f>330.75</f>
        <v>0</v>
      </c>
      <c r="O80" s="5">
        <f>145.83</f>
        <v>0</v>
      </c>
      <c r="P80" s="5">
        <f>(N80)-(O80)</f>
        <v>0</v>
      </c>
      <c r="Q80" s="6">
        <f>IF(O80=0,"",(N80)/(O80))</f>
        <v>0</v>
      </c>
      <c r="R80" s="5">
        <f>0</f>
        <v>0</v>
      </c>
      <c r="S80" s="5">
        <f>145.83</f>
        <v>0</v>
      </c>
      <c r="T80" s="5">
        <f>(R80)-(S80)</f>
        <v>0</v>
      </c>
      <c r="U80" s="6">
        <f>IF(S80=0,"",(R80)/(S80))</f>
        <v>0</v>
      </c>
      <c r="V80" s="5">
        <f>441</f>
        <v>0</v>
      </c>
      <c r="W80" s="5">
        <f>145.83</f>
        <v>0</v>
      </c>
      <c r="X80" s="5">
        <f>(V80)-(W80)</f>
        <v>0</v>
      </c>
      <c r="Y80" s="6">
        <f>IF(W80=0,"",(V80)/(W80))</f>
        <v>0</v>
      </c>
      <c r="Z80" s="5">
        <f>0</f>
        <v>0</v>
      </c>
      <c r="AA80" s="5">
        <f>145.83</f>
        <v>0</v>
      </c>
      <c r="AB80" s="5">
        <f>(Z80)-(AA80)</f>
        <v>0</v>
      </c>
      <c r="AC80" s="6">
        <f>IF(AA80=0,"",(Z80)/(AA80))</f>
        <v>0</v>
      </c>
      <c r="AD80" s="5">
        <f>0</f>
        <v>0</v>
      </c>
      <c r="AE80" s="5">
        <f>145.83</f>
        <v>0</v>
      </c>
      <c r="AF80" s="5">
        <f>(AD80)-(AE80)</f>
        <v>0</v>
      </c>
      <c r="AG80" s="6">
        <f>IF(AE80=0,"",(AD80)/(AE80))</f>
        <v>0</v>
      </c>
      <c r="AH80" s="5">
        <f>0</f>
        <v>0</v>
      </c>
      <c r="AI80" s="5">
        <f>145.83</f>
        <v>0</v>
      </c>
      <c r="AJ80" s="5">
        <f>(AH80)-(AI80)</f>
        <v>0</v>
      </c>
      <c r="AK80" s="6">
        <f>IF(AI80=0,"",(AH80)/(AI80))</f>
        <v>0</v>
      </c>
      <c r="AL80" s="5">
        <f>0</f>
        <v>0</v>
      </c>
      <c r="AM80" s="5">
        <f>145.83</f>
        <v>0</v>
      </c>
      <c r="AN80" s="5">
        <f>(AL80)-(AM80)</f>
        <v>0</v>
      </c>
      <c r="AO80" s="6">
        <f>IF(AM80=0,"",(AL80)/(AM80))</f>
        <v>0</v>
      </c>
      <c r="AP80" s="4"/>
      <c r="AQ80" s="5">
        <f>145.83</f>
        <v>0</v>
      </c>
      <c r="AR80" s="5">
        <f>(AP80)-(AQ80)</f>
        <v>0</v>
      </c>
      <c r="AS80" s="6">
        <f>IF(AQ80=0,"",(AP80)/(AQ80))</f>
        <v>0</v>
      </c>
      <c r="AT80" s="5">
        <f>((((((((((B80)+(F80))+(J80))+(N80))+(R80))+(V80))+(Z80))+(AD80))+(AH80))+(AL80))+(AP80)</f>
        <v>0</v>
      </c>
      <c r="AU80" s="5">
        <f>((((((((((C80)+(G80))+(K80))+(O80))+(S80))+(W80))+(AA80))+(AE80))+(AI80))+(AM80))+(AQ80)</f>
        <v>0</v>
      </c>
      <c r="AV80" s="5">
        <f>(AT80)-(AU80)</f>
        <v>0</v>
      </c>
      <c r="AW80" s="6">
        <f>IF(AU80=0,"",(AT80)/(AU80))</f>
        <v>0</v>
      </c>
    </row>
    <row r="81" spans="1:49">
      <c r="A81" s="3" t="s">
        <v>93</v>
      </c>
      <c r="B81" s="4"/>
      <c r="C81" s="4"/>
      <c r="D81" s="5">
        <f>(B81)-(C81)</f>
        <v>0</v>
      </c>
      <c r="E81" s="6">
        <f>IF(C81=0,"",(B81)/(C81))</f>
        <v>0</v>
      </c>
      <c r="F81" s="4"/>
      <c r="G81" s="4"/>
      <c r="H81" s="5">
        <f>(F81)-(G81)</f>
        <v>0</v>
      </c>
      <c r="I81" s="6">
        <f>IF(G81=0,"",(F81)/(G81))</f>
        <v>0</v>
      </c>
      <c r="J81" s="4"/>
      <c r="K81" s="4"/>
      <c r="L81" s="5">
        <f>(J81)-(K81)</f>
        <v>0</v>
      </c>
      <c r="M81" s="6">
        <f>IF(K81=0,"",(J81)/(K81))</f>
        <v>0</v>
      </c>
      <c r="N81" s="5">
        <f>0</f>
        <v>0</v>
      </c>
      <c r="O81" s="4"/>
      <c r="P81" s="5">
        <f>(N81)-(O81)</f>
        <v>0</v>
      </c>
      <c r="Q81" s="6">
        <f>IF(O81=0,"",(N81)/(O81))</f>
        <v>0</v>
      </c>
      <c r="R81" s="5">
        <f>0</f>
        <v>0</v>
      </c>
      <c r="S81" s="4"/>
      <c r="T81" s="5">
        <f>(R81)-(S81)</f>
        <v>0</v>
      </c>
      <c r="U81" s="6">
        <f>IF(S81=0,"",(R81)/(S81))</f>
        <v>0</v>
      </c>
      <c r="V81" s="5">
        <f>0</f>
        <v>0</v>
      </c>
      <c r="W81" s="4"/>
      <c r="X81" s="5">
        <f>(V81)-(W81)</f>
        <v>0</v>
      </c>
      <c r="Y81" s="6">
        <f>IF(W81=0,"",(V81)/(W81))</f>
        <v>0</v>
      </c>
      <c r="Z81" s="5">
        <f>0</f>
        <v>0</v>
      </c>
      <c r="AA81" s="4"/>
      <c r="AB81" s="5">
        <f>(Z81)-(AA81)</f>
        <v>0</v>
      </c>
      <c r="AC81" s="6">
        <f>IF(AA81=0,"",(Z81)/(AA81))</f>
        <v>0</v>
      </c>
      <c r="AD81" s="5">
        <f>0</f>
        <v>0</v>
      </c>
      <c r="AE81" s="4"/>
      <c r="AF81" s="5">
        <f>(AD81)-(AE81)</f>
        <v>0</v>
      </c>
      <c r="AG81" s="6">
        <f>IF(AE81=0,"",(AD81)/(AE81))</f>
        <v>0</v>
      </c>
      <c r="AH81" s="5">
        <f>0</f>
        <v>0</v>
      </c>
      <c r="AI81" s="4"/>
      <c r="AJ81" s="5">
        <f>(AH81)-(AI81)</f>
        <v>0</v>
      </c>
      <c r="AK81" s="6">
        <f>IF(AI81=0,"",(AH81)/(AI81))</f>
        <v>0</v>
      </c>
      <c r="AL81" s="5">
        <f>0</f>
        <v>0</v>
      </c>
      <c r="AM81" s="4"/>
      <c r="AN81" s="5">
        <f>(AL81)-(AM81)</f>
        <v>0</v>
      </c>
      <c r="AO81" s="6">
        <f>IF(AM81=0,"",(AL81)/(AM81))</f>
        <v>0</v>
      </c>
      <c r="AP81" s="4"/>
      <c r="AQ81" s="4"/>
      <c r="AR81" s="5">
        <f>(AP81)-(AQ81)</f>
        <v>0</v>
      </c>
      <c r="AS81" s="6">
        <f>IF(AQ81=0,"",(AP81)/(AQ81))</f>
        <v>0</v>
      </c>
      <c r="AT81" s="5">
        <f>((((((((((B81)+(F81))+(J81))+(N81))+(R81))+(V81))+(Z81))+(AD81))+(AH81))+(AL81))+(AP81)</f>
        <v>0</v>
      </c>
      <c r="AU81" s="5">
        <f>((((((((((C81)+(G81))+(K81))+(O81))+(S81))+(W81))+(AA81))+(AE81))+(AI81))+(AM81))+(AQ81)</f>
        <v>0</v>
      </c>
      <c r="AV81" s="5">
        <f>(AT81)-(AU81)</f>
        <v>0</v>
      </c>
      <c r="AW81" s="6">
        <f>IF(AU81=0,"",(AT81)/(AU81))</f>
        <v>0</v>
      </c>
    </row>
    <row r="82" spans="1:49">
      <c r="A82" s="3" t="s">
        <v>94</v>
      </c>
      <c r="B82" s="7">
        <f>(((B78)+(B79))+(B80))+(B81)</f>
        <v>0</v>
      </c>
      <c r="C82" s="7">
        <f>(((C78)+(C79))+(C80))+(C81)</f>
        <v>0</v>
      </c>
      <c r="D82" s="7">
        <f>(B82)-(C82)</f>
        <v>0</v>
      </c>
      <c r="E82" s="8">
        <f>IF(C82=0,"",(B82)/(C82))</f>
        <v>0</v>
      </c>
      <c r="F82" s="7">
        <f>(((F78)+(F79))+(F80))+(F81)</f>
        <v>0</v>
      </c>
      <c r="G82" s="7">
        <f>(((G78)+(G79))+(G80))+(G81)</f>
        <v>0</v>
      </c>
      <c r="H82" s="7">
        <f>(F82)-(G82)</f>
        <v>0</v>
      </c>
      <c r="I82" s="8">
        <f>IF(G82=0,"",(F82)/(G82))</f>
        <v>0</v>
      </c>
      <c r="J82" s="7">
        <f>(((J78)+(J79))+(J80))+(J81)</f>
        <v>0</v>
      </c>
      <c r="K82" s="7">
        <f>(((K78)+(K79))+(K80))+(K81)</f>
        <v>0</v>
      </c>
      <c r="L82" s="7">
        <f>(J82)-(K82)</f>
        <v>0</v>
      </c>
      <c r="M82" s="8">
        <f>IF(K82=0,"",(J82)/(K82))</f>
        <v>0</v>
      </c>
      <c r="N82" s="7">
        <f>(((N78)+(N79))+(N80))+(N81)</f>
        <v>0</v>
      </c>
      <c r="O82" s="7">
        <f>(((O78)+(O79))+(O80))+(O81)</f>
        <v>0</v>
      </c>
      <c r="P82" s="7">
        <f>(N82)-(O82)</f>
        <v>0</v>
      </c>
      <c r="Q82" s="8">
        <f>IF(O82=0,"",(N82)/(O82))</f>
        <v>0</v>
      </c>
      <c r="R82" s="7">
        <f>(((R78)+(R79))+(R80))+(R81)</f>
        <v>0</v>
      </c>
      <c r="S82" s="7">
        <f>(((S78)+(S79))+(S80))+(S81)</f>
        <v>0</v>
      </c>
      <c r="T82" s="7">
        <f>(R82)-(S82)</f>
        <v>0</v>
      </c>
      <c r="U82" s="8">
        <f>IF(S82=0,"",(R82)/(S82))</f>
        <v>0</v>
      </c>
      <c r="V82" s="7">
        <f>(((V78)+(V79))+(V80))+(V81)</f>
        <v>0</v>
      </c>
      <c r="W82" s="7">
        <f>(((W78)+(W79))+(W80))+(W81)</f>
        <v>0</v>
      </c>
      <c r="X82" s="7">
        <f>(V82)-(W82)</f>
        <v>0</v>
      </c>
      <c r="Y82" s="8">
        <f>IF(W82=0,"",(V82)/(W82))</f>
        <v>0</v>
      </c>
      <c r="Z82" s="7">
        <f>(((Z78)+(Z79))+(Z80))+(Z81)</f>
        <v>0</v>
      </c>
      <c r="AA82" s="7">
        <f>(((AA78)+(AA79))+(AA80))+(AA81)</f>
        <v>0</v>
      </c>
      <c r="AB82" s="7">
        <f>(Z82)-(AA82)</f>
        <v>0</v>
      </c>
      <c r="AC82" s="8">
        <f>IF(AA82=0,"",(Z82)/(AA82))</f>
        <v>0</v>
      </c>
      <c r="AD82" s="7">
        <f>(((AD78)+(AD79))+(AD80))+(AD81)</f>
        <v>0</v>
      </c>
      <c r="AE82" s="7">
        <f>(((AE78)+(AE79))+(AE80))+(AE81)</f>
        <v>0</v>
      </c>
      <c r="AF82" s="7">
        <f>(AD82)-(AE82)</f>
        <v>0</v>
      </c>
      <c r="AG82" s="8">
        <f>IF(AE82=0,"",(AD82)/(AE82))</f>
        <v>0</v>
      </c>
      <c r="AH82" s="7">
        <f>(((AH78)+(AH79))+(AH80))+(AH81)</f>
        <v>0</v>
      </c>
      <c r="AI82" s="7">
        <f>(((AI78)+(AI79))+(AI80))+(AI81)</f>
        <v>0</v>
      </c>
      <c r="AJ82" s="7">
        <f>(AH82)-(AI82)</f>
        <v>0</v>
      </c>
      <c r="AK82" s="8">
        <f>IF(AI82=0,"",(AH82)/(AI82))</f>
        <v>0</v>
      </c>
      <c r="AL82" s="7">
        <f>(((AL78)+(AL79))+(AL80))+(AL81)</f>
        <v>0</v>
      </c>
      <c r="AM82" s="7">
        <f>(((AM78)+(AM79))+(AM80))+(AM81)</f>
        <v>0</v>
      </c>
      <c r="AN82" s="7">
        <f>(AL82)-(AM82)</f>
        <v>0</v>
      </c>
      <c r="AO82" s="8">
        <f>IF(AM82=0,"",(AL82)/(AM82))</f>
        <v>0</v>
      </c>
      <c r="AP82" s="7">
        <f>(((AP78)+(AP79))+(AP80))+(AP81)</f>
        <v>0</v>
      </c>
      <c r="AQ82" s="7">
        <f>(((AQ78)+(AQ79))+(AQ80))+(AQ81)</f>
        <v>0</v>
      </c>
      <c r="AR82" s="7">
        <f>(AP82)-(AQ82)</f>
        <v>0</v>
      </c>
      <c r="AS82" s="8">
        <f>IF(AQ82=0,"",(AP82)/(AQ82))</f>
        <v>0</v>
      </c>
      <c r="AT82" s="7">
        <f>((((((((((B82)+(F82))+(J82))+(N82))+(R82))+(V82))+(Z82))+(AD82))+(AH82))+(AL82))+(AP82)</f>
        <v>0</v>
      </c>
      <c r="AU82" s="7">
        <f>((((((((((C82)+(G82))+(K82))+(O82))+(S82))+(W82))+(AA82))+(AE82))+(AI82))+(AM82))+(AQ82)</f>
        <v>0</v>
      </c>
      <c r="AV82" s="7">
        <f>(AT82)-(AU82)</f>
        <v>0</v>
      </c>
      <c r="AW82" s="8">
        <f>IF(AU82=0,"",(AT82)/(AU82))</f>
        <v>0</v>
      </c>
    </row>
    <row r="83" spans="1:49">
      <c r="A83" s="3" t="s">
        <v>95</v>
      </c>
      <c r="B83" s="4"/>
      <c r="C83" s="4"/>
      <c r="D83" s="5">
        <f>(B83)-(C83)</f>
        <v>0</v>
      </c>
      <c r="E83" s="6">
        <f>IF(C83=0,"",(B83)/(C83))</f>
        <v>0</v>
      </c>
      <c r="F83" s="4"/>
      <c r="G83" s="4"/>
      <c r="H83" s="5">
        <f>(F83)-(G83)</f>
        <v>0</v>
      </c>
      <c r="I83" s="6">
        <f>IF(G83=0,"",(F83)/(G83))</f>
        <v>0</v>
      </c>
      <c r="J83" s="4"/>
      <c r="K83" s="4"/>
      <c r="L83" s="5">
        <f>(J83)-(K83)</f>
        <v>0</v>
      </c>
      <c r="M83" s="6">
        <f>IF(K83=0,"",(J83)/(K83))</f>
        <v>0</v>
      </c>
      <c r="N83" s="4"/>
      <c r="O83" s="4"/>
      <c r="P83" s="5">
        <f>(N83)-(O83)</f>
        <v>0</v>
      </c>
      <c r="Q83" s="6">
        <f>IF(O83=0,"",(N83)/(O83))</f>
        <v>0</v>
      </c>
      <c r="R83" s="4"/>
      <c r="S83" s="4"/>
      <c r="T83" s="5">
        <f>(R83)-(S83)</f>
        <v>0</v>
      </c>
      <c r="U83" s="6">
        <f>IF(S83=0,"",(R83)/(S83))</f>
        <v>0</v>
      </c>
      <c r="V83" s="4"/>
      <c r="W83" s="4"/>
      <c r="X83" s="5">
        <f>(V83)-(W83)</f>
        <v>0</v>
      </c>
      <c r="Y83" s="6">
        <f>IF(W83=0,"",(V83)/(W83))</f>
        <v>0</v>
      </c>
      <c r="Z83" s="4"/>
      <c r="AA83" s="4"/>
      <c r="AB83" s="5">
        <f>(Z83)-(AA83)</f>
        <v>0</v>
      </c>
      <c r="AC83" s="6">
        <f>IF(AA83=0,"",(Z83)/(AA83))</f>
        <v>0</v>
      </c>
      <c r="AD83" s="4"/>
      <c r="AE83" s="4"/>
      <c r="AF83" s="5">
        <f>(AD83)-(AE83)</f>
        <v>0</v>
      </c>
      <c r="AG83" s="6">
        <f>IF(AE83=0,"",(AD83)/(AE83))</f>
        <v>0</v>
      </c>
      <c r="AH83" s="4"/>
      <c r="AI83" s="4"/>
      <c r="AJ83" s="5">
        <f>(AH83)-(AI83)</f>
        <v>0</v>
      </c>
      <c r="AK83" s="6">
        <f>IF(AI83=0,"",(AH83)/(AI83))</f>
        <v>0</v>
      </c>
      <c r="AL83" s="4"/>
      <c r="AM83" s="4"/>
      <c r="AN83" s="5">
        <f>(AL83)-(AM83)</f>
        <v>0</v>
      </c>
      <c r="AO83" s="6">
        <f>IF(AM83=0,"",(AL83)/(AM83))</f>
        <v>0</v>
      </c>
      <c r="AP83" s="4"/>
      <c r="AQ83" s="4"/>
      <c r="AR83" s="5">
        <f>(AP83)-(AQ83)</f>
        <v>0</v>
      </c>
      <c r="AS83" s="6">
        <f>IF(AQ83=0,"",(AP83)/(AQ83))</f>
        <v>0</v>
      </c>
      <c r="AT83" s="5">
        <f>((((((((((B83)+(F83))+(J83))+(N83))+(R83))+(V83))+(Z83))+(AD83))+(AH83))+(AL83))+(AP83)</f>
        <v>0</v>
      </c>
      <c r="AU83" s="5">
        <f>((((((((((C83)+(G83))+(K83))+(O83))+(S83))+(W83))+(AA83))+(AE83))+(AI83))+(AM83))+(AQ83)</f>
        <v>0</v>
      </c>
      <c r="AV83" s="5">
        <f>(AT83)-(AU83)</f>
        <v>0</v>
      </c>
      <c r="AW83" s="6">
        <f>IF(AU83=0,"",(AT83)/(AU83))</f>
        <v>0</v>
      </c>
    </row>
    <row r="84" spans="1:49">
      <c r="A84" s="3" t="s">
        <v>96</v>
      </c>
      <c r="B84" s="5">
        <f>0</f>
        <v>0</v>
      </c>
      <c r="C84" s="5">
        <f>238.33</f>
        <v>0</v>
      </c>
      <c r="D84" s="5">
        <f>(B84)-(C84)</f>
        <v>0</v>
      </c>
      <c r="E84" s="6">
        <f>IF(C84=0,"",(B84)/(C84))</f>
        <v>0</v>
      </c>
      <c r="F84" s="5">
        <f>162.6</f>
        <v>0</v>
      </c>
      <c r="G84" s="5">
        <f>238.33</f>
        <v>0</v>
      </c>
      <c r="H84" s="5">
        <f>(F84)-(G84)</f>
        <v>0</v>
      </c>
      <c r="I84" s="6">
        <f>IF(G84=0,"",(F84)/(G84))</f>
        <v>0</v>
      </c>
      <c r="J84" s="5">
        <f>70.27</f>
        <v>0</v>
      </c>
      <c r="K84" s="5">
        <f>238.33</f>
        <v>0</v>
      </c>
      <c r="L84" s="5">
        <f>(J84)-(K84)</f>
        <v>0</v>
      </c>
      <c r="M84" s="6">
        <f>IF(K84=0,"",(J84)/(K84))</f>
        <v>0</v>
      </c>
      <c r="N84" s="5">
        <f>71.05</f>
        <v>0</v>
      </c>
      <c r="O84" s="5">
        <f>238.33</f>
        <v>0</v>
      </c>
      <c r="P84" s="5">
        <f>(N84)-(O84)</f>
        <v>0</v>
      </c>
      <c r="Q84" s="6">
        <f>IF(O84=0,"",(N84)/(O84))</f>
        <v>0</v>
      </c>
      <c r="R84" s="5">
        <f>64.17</f>
        <v>0</v>
      </c>
      <c r="S84" s="5">
        <f>238.33</f>
        <v>0</v>
      </c>
      <c r="T84" s="5">
        <f>(R84)-(S84)</f>
        <v>0</v>
      </c>
      <c r="U84" s="6">
        <f>IF(S84=0,"",(R84)/(S84))</f>
        <v>0</v>
      </c>
      <c r="V84" s="5">
        <f>351.85</f>
        <v>0</v>
      </c>
      <c r="W84" s="5">
        <f>238.33</f>
        <v>0</v>
      </c>
      <c r="X84" s="5">
        <f>(V84)-(W84)</f>
        <v>0</v>
      </c>
      <c r="Y84" s="6">
        <f>IF(W84=0,"",(V84)/(W84))</f>
        <v>0</v>
      </c>
      <c r="Z84" s="5">
        <f>68.76</f>
        <v>0</v>
      </c>
      <c r="AA84" s="5">
        <f>238.33</f>
        <v>0</v>
      </c>
      <c r="AB84" s="5">
        <f>(Z84)-(AA84)</f>
        <v>0</v>
      </c>
      <c r="AC84" s="6">
        <f>IF(AA84=0,"",(Z84)/(AA84))</f>
        <v>0</v>
      </c>
      <c r="AD84" s="5">
        <f>71.05</f>
        <v>0</v>
      </c>
      <c r="AE84" s="5">
        <f>238.33</f>
        <v>0</v>
      </c>
      <c r="AF84" s="5">
        <f>(AD84)-(AE84)</f>
        <v>0</v>
      </c>
      <c r="AG84" s="6">
        <f>IF(AE84=0,"",(AD84)/(AE84))</f>
        <v>0</v>
      </c>
      <c r="AH84" s="5">
        <f>68.76</f>
        <v>0</v>
      </c>
      <c r="AI84" s="5">
        <f>238.33</f>
        <v>0</v>
      </c>
      <c r="AJ84" s="5">
        <f>(AH84)-(AI84)</f>
        <v>0</v>
      </c>
      <c r="AK84" s="6">
        <f>IF(AI84=0,"",(AH84)/(AI84))</f>
        <v>0</v>
      </c>
      <c r="AL84" s="5">
        <f>71.05</f>
        <v>0</v>
      </c>
      <c r="AM84" s="5">
        <f>238.33</f>
        <v>0</v>
      </c>
      <c r="AN84" s="5">
        <f>(AL84)-(AM84)</f>
        <v>0</v>
      </c>
      <c r="AO84" s="6">
        <f>IF(AM84=0,"",(AL84)/(AM84))</f>
        <v>0</v>
      </c>
      <c r="AP84" s="5">
        <f>71.05</f>
        <v>0</v>
      </c>
      <c r="AQ84" s="5">
        <f>238.33</f>
        <v>0</v>
      </c>
      <c r="AR84" s="5">
        <f>(AP84)-(AQ84)</f>
        <v>0</v>
      </c>
      <c r="AS84" s="6">
        <f>IF(AQ84=0,"",(AP84)/(AQ84))</f>
        <v>0</v>
      </c>
      <c r="AT84" s="5">
        <f>((((((((((B84)+(F84))+(J84))+(N84))+(R84))+(V84))+(Z84))+(AD84))+(AH84))+(AL84))+(AP84)</f>
        <v>0</v>
      </c>
      <c r="AU84" s="5">
        <f>((((((((((C84)+(G84))+(K84))+(O84))+(S84))+(W84))+(AA84))+(AE84))+(AI84))+(AM84))+(AQ84)</f>
        <v>0</v>
      </c>
      <c r="AV84" s="5">
        <f>(AT84)-(AU84)</f>
        <v>0</v>
      </c>
      <c r="AW84" s="6">
        <f>IF(AU84=0,"",(AT84)/(AU84))</f>
        <v>0</v>
      </c>
    </row>
    <row r="85" spans="1:49">
      <c r="A85" s="3" t="s">
        <v>97</v>
      </c>
      <c r="B85" s="5">
        <f>0</f>
        <v>0</v>
      </c>
      <c r="C85" s="5">
        <f>128.33</f>
        <v>0</v>
      </c>
      <c r="D85" s="5">
        <f>(B85)-(C85)</f>
        <v>0</v>
      </c>
      <c r="E85" s="6">
        <f>IF(C85=0,"",(B85)/(C85))</f>
        <v>0</v>
      </c>
      <c r="F85" s="5">
        <f>87.56</f>
        <v>0</v>
      </c>
      <c r="G85" s="5">
        <f>128.33</f>
        <v>0</v>
      </c>
      <c r="H85" s="5">
        <f>(F85)-(G85)</f>
        <v>0</v>
      </c>
      <c r="I85" s="6">
        <f>IF(G85=0,"",(F85)/(G85))</f>
        <v>0</v>
      </c>
      <c r="J85" s="5">
        <f>37.84</f>
        <v>0</v>
      </c>
      <c r="K85" s="5">
        <f>128.33</f>
        <v>0</v>
      </c>
      <c r="L85" s="5">
        <f>(J85)-(K85)</f>
        <v>0</v>
      </c>
      <c r="M85" s="6">
        <f>IF(K85=0,"",(J85)/(K85))</f>
        <v>0</v>
      </c>
      <c r="N85" s="5">
        <f>38.26</f>
        <v>0</v>
      </c>
      <c r="O85" s="5">
        <f>128.33</f>
        <v>0</v>
      </c>
      <c r="P85" s="5">
        <f>(N85)-(O85)</f>
        <v>0</v>
      </c>
      <c r="Q85" s="6">
        <f>IF(O85=0,"",(N85)/(O85))</f>
        <v>0</v>
      </c>
      <c r="R85" s="5">
        <f>34.56</f>
        <v>0</v>
      </c>
      <c r="S85" s="5">
        <f>128.33</f>
        <v>0</v>
      </c>
      <c r="T85" s="5">
        <f>(R85)-(S85)</f>
        <v>0</v>
      </c>
      <c r="U85" s="6">
        <f>IF(S85=0,"",(R85)/(S85))</f>
        <v>0</v>
      </c>
      <c r="V85" s="5">
        <f>189.46</f>
        <v>0</v>
      </c>
      <c r="W85" s="5">
        <f>128.33</f>
        <v>0</v>
      </c>
      <c r="X85" s="5">
        <f>(V85)-(W85)</f>
        <v>0</v>
      </c>
      <c r="Y85" s="6">
        <f>IF(W85=0,"",(V85)/(W85))</f>
        <v>0</v>
      </c>
      <c r="Z85" s="5">
        <f>37.02</f>
        <v>0</v>
      </c>
      <c r="AA85" s="5">
        <f>128.33</f>
        <v>0</v>
      </c>
      <c r="AB85" s="5">
        <f>(Z85)-(AA85)</f>
        <v>0</v>
      </c>
      <c r="AC85" s="6">
        <f>IF(AA85=0,"",(Z85)/(AA85))</f>
        <v>0</v>
      </c>
      <c r="AD85" s="5">
        <f>38.26</f>
        <v>0</v>
      </c>
      <c r="AE85" s="5">
        <f>128.33</f>
        <v>0</v>
      </c>
      <c r="AF85" s="5">
        <f>(AD85)-(AE85)</f>
        <v>0</v>
      </c>
      <c r="AG85" s="6">
        <f>IF(AE85=0,"",(AD85)/(AE85))</f>
        <v>0</v>
      </c>
      <c r="AH85" s="5">
        <f>37.02</f>
        <v>0</v>
      </c>
      <c r="AI85" s="5">
        <f>128.33</f>
        <v>0</v>
      </c>
      <c r="AJ85" s="5">
        <f>(AH85)-(AI85)</f>
        <v>0</v>
      </c>
      <c r="AK85" s="6">
        <f>IF(AI85=0,"",(AH85)/(AI85))</f>
        <v>0</v>
      </c>
      <c r="AL85" s="5">
        <f>38.26</f>
        <v>0</v>
      </c>
      <c r="AM85" s="5">
        <f>128.33</f>
        <v>0</v>
      </c>
      <c r="AN85" s="5">
        <f>(AL85)-(AM85)</f>
        <v>0</v>
      </c>
      <c r="AO85" s="6">
        <f>IF(AM85=0,"",(AL85)/(AM85))</f>
        <v>0</v>
      </c>
      <c r="AP85" s="5">
        <f>38.26</f>
        <v>0</v>
      </c>
      <c r="AQ85" s="5">
        <f>128.33</f>
        <v>0</v>
      </c>
      <c r="AR85" s="5">
        <f>(AP85)-(AQ85)</f>
        <v>0</v>
      </c>
      <c r="AS85" s="6">
        <f>IF(AQ85=0,"",(AP85)/(AQ85))</f>
        <v>0</v>
      </c>
      <c r="AT85" s="5">
        <f>((((((((((B85)+(F85))+(J85))+(N85))+(R85))+(V85))+(Z85))+(AD85))+(AH85))+(AL85))+(AP85)</f>
        <v>0</v>
      </c>
      <c r="AU85" s="5">
        <f>((((((((((C85)+(G85))+(K85))+(O85))+(S85))+(W85))+(AA85))+(AE85))+(AI85))+(AM85))+(AQ85)</f>
        <v>0</v>
      </c>
      <c r="AV85" s="5">
        <f>(AT85)-(AU85)</f>
        <v>0</v>
      </c>
      <c r="AW85" s="6">
        <f>IF(AU85=0,"",(AT85)/(AU85))</f>
        <v>0</v>
      </c>
    </row>
    <row r="86" spans="1:49">
      <c r="A86" s="3" t="s">
        <v>98</v>
      </c>
      <c r="B86" s="5">
        <f>0</f>
        <v>0</v>
      </c>
      <c r="C86" s="4"/>
      <c r="D86" s="5">
        <f>(B86)-(C86)</f>
        <v>0</v>
      </c>
      <c r="E86" s="6">
        <f>IF(C86=0,"",(B86)/(C86))</f>
        <v>0</v>
      </c>
      <c r="F86" s="5">
        <f>0</f>
        <v>0</v>
      </c>
      <c r="G86" s="4"/>
      <c r="H86" s="5">
        <f>(F86)-(G86)</f>
        <v>0</v>
      </c>
      <c r="I86" s="6">
        <f>IF(G86=0,"",(F86)/(G86))</f>
        <v>0</v>
      </c>
      <c r="J86" s="5">
        <f>0</f>
        <v>0</v>
      </c>
      <c r="K86" s="4"/>
      <c r="L86" s="5">
        <f>(J86)-(K86)</f>
        <v>0</v>
      </c>
      <c r="M86" s="6">
        <f>IF(K86=0,"",(J86)/(K86))</f>
        <v>0</v>
      </c>
      <c r="N86" s="5">
        <f>0</f>
        <v>0</v>
      </c>
      <c r="O86" s="4"/>
      <c r="P86" s="5">
        <f>(N86)-(O86)</f>
        <v>0</v>
      </c>
      <c r="Q86" s="6">
        <f>IF(O86=0,"",(N86)/(O86))</f>
        <v>0</v>
      </c>
      <c r="R86" s="5">
        <f>0</f>
        <v>0</v>
      </c>
      <c r="S86" s="4"/>
      <c r="T86" s="5">
        <f>(R86)-(S86)</f>
        <v>0</v>
      </c>
      <c r="U86" s="6">
        <f>IF(S86=0,"",(R86)/(S86))</f>
        <v>0</v>
      </c>
      <c r="V86" s="5">
        <f>0</f>
        <v>0</v>
      </c>
      <c r="W86" s="4"/>
      <c r="X86" s="5">
        <f>(V86)-(W86)</f>
        <v>0</v>
      </c>
      <c r="Y86" s="6">
        <f>IF(W86=0,"",(V86)/(W86))</f>
        <v>0</v>
      </c>
      <c r="Z86" s="5">
        <f>0</f>
        <v>0</v>
      </c>
      <c r="AA86" s="4"/>
      <c r="AB86" s="5">
        <f>(Z86)-(AA86)</f>
        <v>0</v>
      </c>
      <c r="AC86" s="6">
        <f>IF(AA86=0,"",(Z86)/(AA86))</f>
        <v>0</v>
      </c>
      <c r="AD86" s="5">
        <f>0</f>
        <v>0</v>
      </c>
      <c r="AE86" s="4"/>
      <c r="AF86" s="5">
        <f>(AD86)-(AE86)</f>
        <v>0</v>
      </c>
      <c r="AG86" s="6">
        <f>IF(AE86=0,"",(AD86)/(AE86))</f>
        <v>0</v>
      </c>
      <c r="AH86" s="5">
        <f>0</f>
        <v>0</v>
      </c>
      <c r="AI86" s="4"/>
      <c r="AJ86" s="5">
        <f>(AH86)-(AI86)</f>
        <v>0</v>
      </c>
      <c r="AK86" s="6">
        <f>IF(AI86=0,"",(AH86)/(AI86))</f>
        <v>0</v>
      </c>
      <c r="AL86" s="5">
        <f>0</f>
        <v>0</v>
      </c>
      <c r="AM86" s="4"/>
      <c r="AN86" s="5">
        <f>(AL86)-(AM86)</f>
        <v>0</v>
      </c>
      <c r="AO86" s="6">
        <f>IF(AM86=0,"",(AL86)/(AM86))</f>
        <v>0</v>
      </c>
      <c r="AP86" s="5">
        <f>0</f>
        <v>0</v>
      </c>
      <c r="AQ86" s="4"/>
      <c r="AR86" s="5">
        <f>(AP86)-(AQ86)</f>
        <v>0</v>
      </c>
      <c r="AS86" s="6">
        <f>IF(AQ86=0,"",(AP86)/(AQ86))</f>
        <v>0</v>
      </c>
      <c r="AT86" s="5">
        <f>((((((((((B86)+(F86))+(J86))+(N86))+(R86))+(V86))+(Z86))+(AD86))+(AH86))+(AL86))+(AP86)</f>
        <v>0</v>
      </c>
      <c r="AU86" s="5">
        <f>((((((((((C86)+(G86))+(K86))+(O86))+(S86))+(W86))+(AA86))+(AE86))+(AI86))+(AM86))+(AQ86)</f>
        <v>0</v>
      </c>
      <c r="AV86" s="5">
        <f>(AT86)-(AU86)</f>
        <v>0</v>
      </c>
      <c r="AW86" s="6">
        <f>IF(AU86=0,"",(AT86)/(AU86))</f>
        <v>0</v>
      </c>
    </row>
    <row r="87" spans="1:49">
      <c r="A87" s="3" t="s">
        <v>99</v>
      </c>
      <c r="B87" s="7">
        <f>(((B83)+(B84))+(B85))+(B86)</f>
        <v>0</v>
      </c>
      <c r="C87" s="7">
        <f>(((C83)+(C84))+(C85))+(C86)</f>
        <v>0</v>
      </c>
      <c r="D87" s="7">
        <f>(B87)-(C87)</f>
        <v>0</v>
      </c>
      <c r="E87" s="8">
        <f>IF(C87=0,"",(B87)/(C87))</f>
        <v>0</v>
      </c>
      <c r="F87" s="7">
        <f>(((F83)+(F84))+(F85))+(F86)</f>
        <v>0</v>
      </c>
      <c r="G87" s="7">
        <f>(((G83)+(G84))+(G85))+(G86)</f>
        <v>0</v>
      </c>
      <c r="H87" s="7">
        <f>(F87)-(G87)</f>
        <v>0</v>
      </c>
      <c r="I87" s="8">
        <f>IF(G87=0,"",(F87)/(G87))</f>
        <v>0</v>
      </c>
      <c r="J87" s="7">
        <f>(((J83)+(J84))+(J85))+(J86)</f>
        <v>0</v>
      </c>
      <c r="K87" s="7">
        <f>(((K83)+(K84))+(K85))+(K86)</f>
        <v>0</v>
      </c>
      <c r="L87" s="7">
        <f>(J87)-(K87)</f>
        <v>0</v>
      </c>
      <c r="M87" s="8">
        <f>IF(K87=0,"",(J87)/(K87))</f>
        <v>0</v>
      </c>
      <c r="N87" s="7">
        <f>(((N83)+(N84))+(N85))+(N86)</f>
        <v>0</v>
      </c>
      <c r="O87" s="7">
        <f>(((O83)+(O84))+(O85))+(O86)</f>
        <v>0</v>
      </c>
      <c r="P87" s="7">
        <f>(N87)-(O87)</f>
        <v>0</v>
      </c>
      <c r="Q87" s="8">
        <f>IF(O87=0,"",(N87)/(O87))</f>
        <v>0</v>
      </c>
      <c r="R87" s="7">
        <f>(((R83)+(R84))+(R85))+(R86)</f>
        <v>0</v>
      </c>
      <c r="S87" s="7">
        <f>(((S83)+(S84))+(S85))+(S86)</f>
        <v>0</v>
      </c>
      <c r="T87" s="7">
        <f>(R87)-(S87)</f>
        <v>0</v>
      </c>
      <c r="U87" s="8">
        <f>IF(S87=0,"",(R87)/(S87))</f>
        <v>0</v>
      </c>
      <c r="V87" s="7">
        <f>(((V83)+(V84))+(V85))+(V86)</f>
        <v>0</v>
      </c>
      <c r="W87" s="7">
        <f>(((W83)+(W84))+(W85))+(W86)</f>
        <v>0</v>
      </c>
      <c r="X87" s="7">
        <f>(V87)-(W87)</f>
        <v>0</v>
      </c>
      <c r="Y87" s="8">
        <f>IF(W87=0,"",(V87)/(W87))</f>
        <v>0</v>
      </c>
      <c r="Z87" s="7">
        <f>(((Z83)+(Z84))+(Z85))+(Z86)</f>
        <v>0</v>
      </c>
      <c r="AA87" s="7">
        <f>(((AA83)+(AA84))+(AA85))+(AA86)</f>
        <v>0</v>
      </c>
      <c r="AB87" s="7">
        <f>(Z87)-(AA87)</f>
        <v>0</v>
      </c>
      <c r="AC87" s="8">
        <f>IF(AA87=0,"",(Z87)/(AA87))</f>
        <v>0</v>
      </c>
      <c r="AD87" s="7">
        <f>(((AD83)+(AD84))+(AD85))+(AD86)</f>
        <v>0</v>
      </c>
      <c r="AE87" s="7">
        <f>(((AE83)+(AE84))+(AE85))+(AE86)</f>
        <v>0</v>
      </c>
      <c r="AF87" s="7">
        <f>(AD87)-(AE87)</f>
        <v>0</v>
      </c>
      <c r="AG87" s="8">
        <f>IF(AE87=0,"",(AD87)/(AE87))</f>
        <v>0</v>
      </c>
      <c r="AH87" s="7">
        <f>(((AH83)+(AH84))+(AH85))+(AH86)</f>
        <v>0</v>
      </c>
      <c r="AI87" s="7">
        <f>(((AI83)+(AI84))+(AI85))+(AI86)</f>
        <v>0</v>
      </c>
      <c r="AJ87" s="7">
        <f>(AH87)-(AI87)</f>
        <v>0</v>
      </c>
      <c r="AK87" s="8">
        <f>IF(AI87=0,"",(AH87)/(AI87))</f>
        <v>0</v>
      </c>
      <c r="AL87" s="7">
        <f>(((AL83)+(AL84))+(AL85))+(AL86)</f>
        <v>0</v>
      </c>
      <c r="AM87" s="7">
        <f>(((AM83)+(AM84))+(AM85))+(AM86)</f>
        <v>0</v>
      </c>
      <c r="AN87" s="7">
        <f>(AL87)-(AM87)</f>
        <v>0</v>
      </c>
      <c r="AO87" s="8">
        <f>IF(AM87=0,"",(AL87)/(AM87))</f>
        <v>0</v>
      </c>
      <c r="AP87" s="7">
        <f>(((AP83)+(AP84))+(AP85))+(AP86)</f>
        <v>0</v>
      </c>
      <c r="AQ87" s="7">
        <f>(((AQ83)+(AQ84))+(AQ85))+(AQ86)</f>
        <v>0</v>
      </c>
      <c r="AR87" s="7">
        <f>(AP87)-(AQ87)</f>
        <v>0</v>
      </c>
      <c r="AS87" s="8">
        <f>IF(AQ87=0,"",(AP87)/(AQ87))</f>
        <v>0</v>
      </c>
      <c r="AT87" s="7">
        <f>((((((((((B87)+(F87))+(J87))+(N87))+(R87))+(V87))+(Z87))+(AD87))+(AH87))+(AL87))+(AP87)</f>
        <v>0</v>
      </c>
      <c r="AU87" s="7">
        <f>((((((((((C87)+(G87))+(K87))+(O87))+(S87))+(W87))+(AA87))+(AE87))+(AI87))+(AM87))+(AQ87)</f>
        <v>0</v>
      </c>
      <c r="AV87" s="7">
        <f>(AT87)-(AU87)</f>
        <v>0</v>
      </c>
      <c r="AW87" s="8">
        <f>IF(AU87=0,"",(AT87)/(AU87))</f>
        <v>0</v>
      </c>
    </row>
    <row r="88" spans="1:49">
      <c r="A88" s="3" t="s">
        <v>100</v>
      </c>
      <c r="B88" s="4"/>
      <c r="C88" s="4"/>
      <c r="D88" s="5">
        <f>(B88)-(C88)</f>
        <v>0</v>
      </c>
      <c r="E88" s="6">
        <f>IF(C88=0,"",(B88)/(C88))</f>
        <v>0</v>
      </c>
      <c r="F88" s="4"/>
      <c r="G88" s="4"/>
      <c r="H88" s="5">
        <f>(F88)-(G88)</f>
        <v>0</v>
      </c>
      <c r="I88" s="6">
        <f>IF(G88=0,"",(F88)/(G88))</f>
        <v>0</v>
      </c>
      <c r="J88" s="4"/>
      <c r="K88" s="4"/>
      <c r="L88" s="5">
        <f>(J88)-(K88)</f>
        <v>0</v>
      </c>
      <c r="M88" s="6">
        <f>IF(K88=0,"",(J88)/(K88))</f>
        <v>0</v>
      </c>
      <c r="N88" s="4"/>
      <c r="O88" s="4"/>
      <c r="P88" s="5">
        <f>(N88)-(O88)</f>
        <v>0</v>
      </c>
      <c r="Q88" s="6">
        <f>IF(O88=0,"",(N88)/(O88))</f>
        <v>0</v>
      </c>
      <c r="R88" s="4"/>
      <c r="S88" s="4"/>
      <c r="T88" s="5">
        <f>(R88)-(S88)</f>
        <v>0</v>
      </c>
      <c r="U88" s="6">
        <f>IF(S88=0,"",(R88)/(S88))</f>
        <v>0</v>
      </c>
      <c r="V88" s="4"/>
      <c r="W88" s="4"/>
      <c r="X88" s="5">
        <f>(V88)-(W88)</f>
        <v>0</v>
      </c>
      <c r="Y88" s="6">
        <f>IF(W88=0,"",(V88)/(W88))</f>
        <v>0</v>
      </c>
      <c r="Z88" s="4"/>
      <c r="AA88" s="4"/>
      <c r="AB88" s="5">
        <f>(Z88)-(AA88)</f>
        <v>0</v>
      </c>
      <c r="AC88" s="6">
        <f>IF(AA88=0,"",(Z88)/(AA88))</f>
        <v>0</v>
      </c>
      <c r="AD88" s="4"/>
      <c r="AE88" s="4"/>
      <c r="AF88" s="5">
        <f>(AD88)-(AE88)</f>
        <v>0</v>
      </c>
      <c r="AG88" s="6">
        <f>IF(AE88=0,"",(AD88)/(AE88))</f>
        <v>0</v>
      </c>
      <c r="AH88" s="4"/>
      <c r="AI88" s="4"/>
      <c r="AJ88" s="5">
        <f>(AH88)-(AI88)</f>
        <v>0</v>
      </c>
      <c r="AK88" s="6">
        <f>IF(AI88=0,"",(AH88)/(AI88))</f>
        <v>0</v>
      </c>
      <c r="AL88" s="4"/>
      <c r="AM88" s="4"/>
      <c r="AN88" s="5">
        <f>(AL88)-(AM88)</f>
        <v>0</v>
      </c>
      <c r="AO88" s="6">
        <f>IF(AM88=0,"",(AL88)/(AM88))</f>
        <v>0</v>
      </c>
      <c r="AP88" s="4"/>
      <c r="AQ88" s="4"/>
      <c r="AR88" s="5">
        <f>(AP88)-(AQ88)</f>
        <v>0</v>
      </c>
      <c r="AS88" s="6">
        <f>IF(AQ88=0,"",(AP88)/(AQ88))</f>
        <v>0</v>
      </c>
      <c r="AT88" s="5">
        <f>((((((((((B88)+(F88))+(J88))+(N88))+(R88))+(V88))+(Z88))+(AD88))+(AH88))+(AL88))+(AP88)</f>
        <v>0</v>
      </c>
      <c r="AU88" s="5">
        <f>((((((((((C88)+(G88))+(K88))+(O88))+(S88))+(W88))+(AA88))+(AE88))+(AI88))+(AM88))+(AQ88)</f>
        <v>0</v>
      </c>
      <c r="AV88" s="5">
        <f>(AT88)-(AU88)</f>
        <v>0</v>
      </c>
      <c r="AW88" s="6">
        <f>IF(AU88=0,"",(AT88)/(AU88))</f>
        <v>0</v>
      </c>
    </row>
    <row r="89" spans="1:49">
      <c r="A89" s="3" t="s">
        <v>101</v>
      </c>
      <c r="B89" s="5">
        <f>0</f>
        <v>0</v>
      </c>
      <c r="C89" s="5">
        <f>19</f>
        <v>0</v>
      </c>
      <c r="D89" s="5">
        <f>(B89)-(C89)</f>
        <v>0</v>
      </c>
      <c r="E89" s="6">
        <f>IF(C89=0,"",(B89)/(C89))</f>
        <v>0</v>
      </c>
      <c r="F89" s="5">
        <f>0</f>
        <v>0</v>
      </c>
      <c r="G89" s="5">
        <f>19</f>
        <v>0</v>
      </c>
      <c r="H89" s="5">
        <f>(F89)-(G89)</f>
        <v>0</v>
      </c>
      <c r="I89" s="6">
        <f>IF(G89=0,"",(F89)/(G89))</f>
        <v>0</v>
      </c>
      <c r="J89" s="5">
        <f>0</f>
        <v>0</v>
      </c>
      <c r="K89" s="5">
        <f>19</f>
        <v>0</v>
      </c>
      <c r="L89" s="5">
        <f>(J89)-(K89)</f>
        <v>0</v>
      </c>
      <c r="M89" s="6">
        <f>IF(K89=0,"",(J89)/(K89))</f>
        <v>0</v>
      </c>
      <c r="N89" s="5">
        <f>0</f>
        <v>0</v>
      </c>
      <c r="O89" s="5">
        <f>19</f>
        <v>0</v>
      </c>
      <c r="P89" s="5">
        <f>(N89)-(O89)</f>
        <v>0</v>
      </c>
      <c r="Q89" s="6">
        <f>IF(O89=0,"",(N89)/(O89))</f>
        <v>0</v>
      </c>
      <c r="R89" s="5">
        <f>0</f>
        <v>0</v>
      </c>
      <c r="S89" s="5">
        <f>19</f>
        <v>0</v>
      </c>
      <c r="T89" s="5">
        <f>(R89)-(S89)</f>
        <v>0</v>
      </c>
      <c r="U89" s="6">
        <f>IF(S89=0,"",(R89)/(S89))</f>
        <v>0</v>
      </c>
      <c r="V89" s="5">
        <f>0</f>
        <v>0</v>
      </c>
      <c r="W89" s="5">
        <f>19</f>
        <v>0</v>
      </c>
      <c r="X89" s="5">
        <f>(V89)-(W89)</f>
        <v>0</v>
      </c>
      <c r="Y89" s="6">
        <f>IF(W89=0,"",(V89)/(W89))</f>
        <v>0</v>
      </c>
      <c r="Z89" s="5">
        <f>0</f>
        <v>0</v>
      </c>
      <c r="AA89" s="5">
        <f>19</f>
        <v>0</v>
      </c>
      <c r="AB89" s="5">
        <f>(Z89)-(AA89)</f>
        <v>0</v>
      </c>
      <c r="AC89" s="6">
        <f>IF(AA89=0,"",(Z89)/(AA89))</f>
        <v>0</v>
      </c>
      <c r="AD89" s="5">
        <f>0</f>
        <v>0</v>
      </c>
      <c r="AE89" s="5">
        <f>19</f>
        <v>0</v>
      </c>
      <c r="AF89" s="5">
        <f>(AD89)-(AE89)</f>
        <v>0</v>
      </c>
      <c r="AG89" s="6">
        <f>IF(AE89=0,"",(AD89)/(AE89))</f>
        <v>0</v>
      </c>
      <c r="AH89" s="5">
        <f>0</f>
        <v>0</v>
      </c>
      <c r="AI89" s="5">
        <f>19</f>
        <v>0</v>
      </c>
      <c r="AJ89" s="5">
        <f>(AH89)-(AI89)</f>
        <v>0</v>
      </c>
      <c r="AK89" s="6">
        <f>IF(AI89=0,"",(AH89)/(AI89))</f>
        <v>0</v>
      </c>
      <c r="AL89" s="5">
        <f>0</f>
        <v>0</v>
      </c>
      <c r="AM89" s="5">
        <f>19</f>
        <v>0</v>
      </c>
      <c r="AN89" s="5">
        <f>(AL89)-(AM89)</f>
        <v>0</v>
      </c>
      <c r="AO89" s="6">
        <f>IF(AM89=0,"",(AL89)/(AM89))</f>
        <v>0</v>
      </c>
      <c r="AP89" s="4"/>
      <c r="AQ89" s="5">
        <f>19</f>
        <v>0</v>
      </c>
      <c r="AR89" s="5">
        <f>(AP89)-(AQ89)</f>
        <v>0</v>
      </c>
      <c r="AS89" s="6">
        <f>IF(AQ89=0,"",(AP89)/(AQ89))</f>
        <v>0</v>
      </c>
      <c r="AT89" s="5">
        <f>((((((((((B89)+(F89))+(J89))+(N89))+(R89))+(V89))+(Z89))+(AD89))+(AH89))+(AL89))+(AP89)</f>
        <v>0</v>
      </c>
      <c r="AU89" s="5">
        <f>((((((((((C89)+(G89))+(K89))+(O89))+(S89))+(W89))+(AA89))+(AE89))+(AI89))+(AM89))+(AQ89)</f>
        <v>0</v>
      </c>
      <c r="AV89" s="5">
        <f>(AT89)-(AU89)</f>
        <v>0</v>
      </c>
      <c r="AW89" s="6">
        <f>IF(AU89=0,"",(AT89)/(AU89))</f>
        <v>0</v>
      </c>
    </row>
    <row r="90" spans="1:49">
      <c r="A90" s="3" t="s">
        <v>102</v>
      </c>
      <c r="B90" s="5">
        <f>0</f>
        <v>0</v>
      </c>
      <c r="C90" s="5">
        <f>10.25</f>
        <v>0</v>
      </c>
      <c r="D90" s="5">
        <f>(B90)-(C90)</f>
        <v>0</v>
      </c>
      <c r="E90" s="6">
        <f>IF(C90=0,"",(B90)/(C90))</f>
        <v>0</v>
      </c>
      <c r="F90" s="5">
        <f>0</f>
        <v>0</v>
      </c>
      <c r="G90" s="5">
        <f>10.25</f>
        <v>0</v>
      </c>
      <c r="H90" s="5">
        <f>(F90)-(G90)</f>
        <v>0</v>
      </c>
      <c r="I90" s="6">
        <f>IF(G90=0,"",(F90)/(G90))</f>
        <v>0</v>
      </c>
      <c r="J90" s="5">
        <f>0</f>
        <v>0</v>
      </c>
      <c r="K90" s="5">
        <f>10.25</f>
        <v>0</v>
      </c>
      <c r="L90" s="5">
        <f>(J90)-(K90)</f>
        <v>0</v>
      </c>
      <c r="M90" s="6">
        <f>IF(K90=0,"",(J90)/(K90))</f>
        <v>0</v>
      </c>
      <c r="N90" s="5">
        <f>0</f>
        <v>0</v>
      </c>
      <c r="O90" s="5">
        <f>10.25</f>
        <v>0</v>
      </c>
      <c r="P90" s="5">
        <f>(N90)-(O90)</f>
        <v>0</v>
      </c>
      <c r="Q90" s="6">
        <f>IF(O90=0,"",(N90)/(O90))</f>
        <v>0</v>
      </c>
      <c r="R90" s="5">
        <f>0</f>
        <v>0</v>
      </c>
      <c r="S90" s="5">
        <f>10.25</f>
        <v>0</v>
      </c>
      <c r="T90" s="5">
        <f>(R90)-(S90)</f>
        <v>0</v>
      </c>
      <c r="U90" s="6">
        <f>IF(S90=0,"",(R90)/(S90))</f>
        <v>0</v>
      </c>
      <c r="V90" s="5">
        <f>0</f>
        <v>0</v>
      </c>
      <c r="W90" s="5">
        <f>10.25</f>
        <v>0</v>
      </c>
      <c r="X90" s="5">
        <f>(V90)-(W90)</f>
        <v>0</v>
      </c>
      <c r="Y90" s="6">
        <f>IF(W90=0,"",(V90)/(W90))</f>
        <v>0</v>
      </c>
      <c r="Z90" s="5">
        <f>0</f>
        <v>0</v>
      </c>
      <c r="AA90" s="5">
        <f>10.25</f>
        <v>0</v>
      </c>
      <c r="AB90" s="5">
        <f>(Z90)-(AA90)</f>
        <v>0</v>
      </c>
      <c r="AC90" s="6">
        <f>IF(AA90=0,"",(Z90)/(AA90))</f>
        <v>0</v>
      </c>
      <c r="AD90" s="5">
        <f>0</f>
        <v>0</v>
      </c>
      <c r="AE90" s="5">
        <f>10.25</f>
        <v>0</v>
      </c>
      <c r="AF90" s="5">
        <f>(AD90)-(AE90)</f>
        <v>0</v>
      </c>
      <c r="AG90" s="6">
        <f>IF(AE90=0,"",(AD90)/(AE90))</f>
        <v>0</v>
      </c>
      <c r="AH90" s="5">
        <f>0</f>
        <v>0</v>
      </c>
      <c r="AI90" s="5">
        <f>10.25</f>
        <v>0</v>
      </c>
      <c r="AJ90" s="5">
        <f>(AH90)-(AI90)</f>
        <v>0</v>
      </c>
      <c r="AK90" s="6">
        <f>IF(AI90=0,"",(AH90)/(AI90))</f>
        <v>0</v>
      </c>
      <c r="AL90" s="5">
        <f>0</f>
        <v>0</v>
      </c>
      <c r="AM90" s="5">
        <f>10.25</f>
        <v>0</v>
      </c>
      <c r="AN90" s="5">
        <f>(AL90)-(AM90)</f>
        <v>0</v>
      </c>
      <c r="AO90" s="6">
        <f>IF(AM90=0,"",(AL90)/(AM90))</f>
        <v>0</v>
      </c>
      <c r="AP90" s="4"/>
      <c r="AQ90" s="5">
        <f>10.25</f>
        <v>0</v>
      </c>
      <c r="AR90" s="5">
        <f>(AP90)-(AQ90)</f>
        <v>0</v>
      </c>
      <c r="AS90" s="6">
        <f>IF(AQ90=0,"",(AP90)/(AQ90))</f>
        <v>0</v>
      </c>
      <c r="AT90" s="5">
        <f>((((((((((B90)+(F90))+(J90))+(N90))+(R90))+(V90))+(Z90))+(AD90))+(AH90))+(AL90))+(AP90)</f>
        <v>0</v>
      </c>
      <c r="AU90" s="5">
        <f>((((((((((C90)+(G90))+(K90))+(O90))+(S90))+(W90))+(AA90))+(AE90))+(AI90))+(AM90))+(AQ90)</f>
        <v>0</v>
      </c>
      <c r="AV90" s="5">
        <f>(AT90)-(AU90)</f>
        <v>0</v>
      </c>
      <c r="AW90" s="6">
        <f>IF(AU90=0,"",(AT90)/(AU90))</f>
        <v>0</v>
      </c>
    </row>
    <row r="91" spans="1:49">
      <c r="A91" s="3" t="s">
        <v>103</v>
      </c>
      <c r="B91" s="7">
        <f>((B88)+(B89))+(B90)</f>
        <v>0</v>
      </c>
      <c r="C91" s="7">
        <f>((C88)+(C89))+(C90)</f>
        <v>0</v>
      </c>
      <c r="D91" s="7">
        <f>(B91)-(C91)</f>
        <v>0</v>
      </c>
      <c r="E91" s="8">
        <f>IF(C91=0,"",(B91)/(C91))</f>
        <v>0</v>
      </c>
      <c r="F91" s="7">
        <f>((F88)+(F89))+(F90)</f>
        <v>0</v>
      </c>
      <c r="G91" s="7">
        <f>((G88)+(G89))+(G90)</f>
        <v>0</v>
      </c>
      <c r="H91" s="7">
        <f>(F91)-(G91)</f>
        <v>0</v>
      </c>
      <c r="I91" s="8">
        <f>IF(G91=0,"",(F91)/(G91))</f>
        <v>0</v>
      </c>
      <c r="J91" s="7">
        <f>((J88)+(J89))+(J90)</f>
        <v>0</v>
      </c>
      <c r="K91" s="7">
        <f>((K88)+(K89))+(K90)</f>
        <v>0</v>
      </c>
      <c r="L91" s="7">
        <f>(J91)-(K91)</f>
        <v>0</v>
      </c>
      <c r="M91" s="8">
        <f>IF(K91=0,"",(J91)/(K91))</f>
        <v>0</v>
      </c>
      <c r="N91" s="7">
        <f>((N88)+(N89))+(N90)</f>
        <v>0</v>
      </c>
      <c r="O91" s="7">
        <f>((O88)+(O89))+(O90)</f>
        <v>0</v>
      </c>
      <c r="P91" s="7">
        <f>(N91)-(O91)</f>
        <v>0</v>
      </c>
      <c r="Q91" s="8">
        <f>IF(O91=0,"",(N91)/(O91))</f>
        <v>0</v>
      </c>
      <c r="R91" s="7">
        <f>((R88)+(R89))+(R90)</f>
        <v>0</v>
      </c>
      <c r="S91" s="7">
        <f>((S88)+(S89))+(S90)</f>
        <v>0</v>
      </c>
      <c r="T91" s="7">
        <f>(R91)-(S91)</f>
        <v>0</v>
      </c>
      <c r="U91" s="8">
        <f>IF(S91=0,"",(R91)/(S91))</f>
        <v>0</v>
      </c>
      <c r="V91" s="7">
        <f>((V88)+(V89))+(V90)</f>
        <v>0</v>
      </c>
      <c r="W91" s="7">
        <f>((W88)+(W89))+(W90)</f>
        <v>0</v>
      </c>
      <c r="X91" s="7">
        <f>(V91)-(W91)</f>
        <v>0</v>
      </c>
      <c r="Y91" s="8">
        <f>IF(W91=0,"",(V91)/(W91))</f>
        <v>0</v>
      </c>
      <c r="Z91" s="7">
        <f>((Z88)+(Z89))+(Z90)</f>
        <v>0</v>
      </c>
      <c r="AA91" s="7">
        <f>((AA88)+(AA89))+(AA90)</f>
        <v>0</v>
      </c>
      <c r="AB91" s="7">
        <f>(Z91)-(AA91)</f>
        <v>0</v>
      </c>
      <c r="AC91" s="8">
        <f>IF(AA91=0,"",(Z91)/(AA91))</f>
        <v>0</v>
      </c>
      <c r="AD91" s="7">
        <f>((AD88)+(AD89))+(AD90)</f>
        <v>0</v>
      </c>
      <c r="AE91" s="7">
        <f>((AE88)+(AE89))+(AE90)</f>
        <v>0</v>
      </c>
      <c r="AF91" s="7">
        <f>(AD91)-(AE91)</f>
        <v>0</v>
      </c>
      <c r="AG91" s="8">
        <f>IF(AE91=0,"",(AD91)/(AE91))</f>
        <v>0</v>
      </c>
      <c r="AH91" s="7">
        <f>((AH88)+(AH89))+(AH90)</f>
        <v>0</v>
      </c>
      <c r="AI91" s="7">
        <f>((AI88)+(AI89))+(AI90)</f>
        <v>0</v>
      </c>
      <c r="AJ91" s="7">
        <f>(AH91)-(AI91)</f>
        <v>0</v>
      </c>
      <c r="AK91" s="8">
        <f>IF(AI91=0,"",(AH91)/(AI91))</f>
        <v>0</v>
      </c>
      <c r="AL91" s="7">
        <f>((AL88)+(AL89))+(AL90)</f>
        <v>0</v>
      </c>
      <c r="AM91" s="7">
        <f>((AM88)+(AM89))+(AM90)</f>
        <v>0</v>
      </c>
      <c r="AN91" s="7">
        <f>(AL91)-(AM91)</f>
        <v>0</v>
      </c>
      <c r="AO91" s="8">
        <f>IF(AM91=0,"",(AL91)/(AM91))</f>
        <v>0</v>
      </c>
      <c r="AP91" s="7">
        <f>((AP88)+(AP89))+(AP90)</f>
        <v>0</v>
      </c>
      <c r="AQ91" s="7">
        <f>((AQ88)+(AQ89))+(AQ90)</f>
        <v>0</v>
      </c>
      <c r="AR91" s="7">
        <f>(AP91)-(AQ91)</f>
        <v>0</v>
      </c>
      <c r="AS91" s="8">
        <f>IF(AQ91=0,"",(AP91)/(AQ91))</f>
        <v>0</v>
      </c>
      <c r="AT91" s="7">
        <f>((((((((((B91)+(F91))+(J91))+(N91))+(R91))+(V91))+(Z91))+(AD91))+(AH91))+(AL91))+(AP91)</f>
        <v>0</v>
      </c>
      <c r="AU91" s="7">
        <f>((((((((((C91)+(G91))+(K91))+(O91))+(S91))+(W91))+(AA91))+(AE91))+(AI91))+(AM91))+(AQ91)</f>
        <v>0</v>
      </c>
      <c r="AV91" s="7">
        <f>(AT91)-(AU91)</f>
        <v>0</v>
      </c>
      <c r="AW91" s="8">
        <f>IF(AU91=0,"",(AT91)/(AU91))</f>
        <v>0</v>
      </c>
    </row>
    <row r="92" spans="1:49">
      <c r="A92" s="3" t="s">
        <v>104</v>
      </c>
      <c r="B92" s="4"/>
      <c r="C92" s="4"/>
      <c r="D92" s="5">
        <f>(B92)-(C92)</f>
        <v>0</v>
      </c>
      <c r="E92" s="6">
        <f>IF(C92=0,"",(B92)/(C92))</f>
        <v>0</v>
      </c>
      <c r="F92" s="4"/>
      <c r="G92" s="4"/>
      <c r="H92" s="5">
        <f>(F92)-(G92)</f>
        <v>0</v>
      </c>
      <c r="I92" s="6">
        <f>IF(G92=0,"",(F92)/(G92))</f>
        <v>0</v>
      </c>
      <c r="J92" s="4"/>
      <c r="K92" s="4"/>
      <c r="L92" s="5">
        <f>(J92)-(K92)</f>
        <v>0</v>
      </c>
      <c r="M92" s="6">
        <f>IF(K92=0,"",(J92)/(K92))</f>
        <v>0</v>
      </c>
      <c r="N92" s="4"/>
      <c r="O92" s="4"/>
      <c r="P92" s="5">
        <f>(N92)-(O92)</f>
        <v>0</v>
      </c>
      <c r="Q92" s="6">
        <f>IF(O92=0,"",(N92)/(O92))</f>
        <v>0</v>
      </c>
      <c r="R92" s="4"/>
      <c r="S92" s="4"/>
      <c r="T92" s="5">
        <f>(R92)-(S92)</f>
        <v>0</v>
      </c>
      <c r="U92" s="6">
        <f>IF(S92=0,"",(R92)/(S92))</f>
        <v>0</v>
      </c>
      <c r="V92" s="4"/>
      <c r="W92" s="4"/>
      <c r="X92" s="5">
        <f>(V92)-(W92)</f>
        <v>0</v>
      </c>
      <c r="Y92" s="6">
        <f>IF(W92=0,"",(V92)/(W92))</f>
        <v>0</v>
      </c>
      <c r="Z92" s="4"/>
      <c r="AA92" s="4"/>
      <c r="AB92" s="5">
        <f>(Z92)-(AA92)</f>
        <v>0</v>
      </c>
      <c r="AC92" s="6">
        <f>IF(AA92=0,"",(Z92)/(AA92))</f>
        <v>0</v>
      </c>
      <c r="AD92" s="4"/>
      <c r="AE92" s="4"/>
      <c r="AF92" s="5">
        <f>(AD92)-(AE92)</f>
        <v>0</v>
      </c>
      <c r="AG92" s="6">
        <f>IF(AE92=0,"",(AD92)/(AE92))</f>
        <v>0</v>
      </c>
      <c r="AH92" s="4"/>
      <c r="AI92" s="4"/>
      <c r="AJ92" s="5">
        <f>(AH92)-(AI92)</f>
        <v>0</v>
      </c>
      <c r="AK92" s="6">
        <f>IF(AI92=0,"",(AH92)/(AI92))</f>
        <v>0</v>
      </c>
      <c r="AL92" s="4"/>
      <c r="AM92" s="4"/>
      <c r="AN92" s="5">
        <f>(AL92)-(AM92)</f>
        <v>0</v>
      </c>
      <c r="AO92" s="6">
        <f>IF(AM92=0,"",(AL92)/(AM92))</f>
        <v>0</v>
      </c>
      <c r="AP92" s="4"/>
      <c r="AQ92" s="4"/>
      <c r="AR92" s="5">
        <f>(AP92)-(AQ92)</f>
        <v>0</v>
      </c>
      <c r="AS92" s="6">
        <f>IF(AQ92=0,"",(AP92)/(AQ92))</f>
        <v>0</v>
      </c>
      <c r="AT92" s="5">
        <f>((((((((((B92)+(F92))+(J92))+(N92))+(R92))+(V92))+(Z92))+(AD92))+(AH92))+(AL92))+(AP92)</f>
        <v>0</v>
      </c>
      <c r="AU92" s="5">
        <f>((((((((((C92)+(G92))+(K92))+(O92))+(S92))+(W92))+(AA92))+(AE92))+(AI92))+(AM92))+(AQ92)</f>
        <v>0</v>
      </c>
      <c r="AV92" s="5">
        <f>(AT92)-(AU92)</f>
        <v>0</v>
      </c>
      <c r="AW92" s="6">
        <f>IF(AU92=0,"",(AT92)/(AU92))</f>
        <v>0</v>
      </c>
    </row>
    <row r="93" spans="1:49">
      <c r="A93" s="3" t="s">
        <v>105</v>
      </c>
      <c r="B93" s="4"/>
      <c r="C93" s="4"/>
      <c r="D93" s="5">
        <f>(B93)-(C93)</f>
        <v>0</v>
      </c>
      <c r="E93" s="6">
        <f>IF(C93=0,"",(B93)/(C93))</f>
        <v>0</v>
      </c>
      <c r="F93" s="4"/>
      <c r="G93" s="4"/>
      <c r="H93" s="5">
        <f>(F93)-(G93)</f>
        <v>0</v>
      </c>
      <c r="I93" s="6">
        <f>IF(G93=0,"",(F93)/(G93))</f>
        <v>0</v>
      </c>
      <c r="J93" s="4"/>
      <c r="K93" s="4"/>
      <c r="L93" s="5">
        <f>(J93)-(K93)</f>
        <v>0</v>
      </c>
      <c r="M93" s="6">
        <f>IF(K93=0,"",(J93)/(K93))</f>
        <v>0</v>
      </c>
      <c r="N93" s="4"/>
      <c r="O93" s="4"/>
      <c r="P93" s="5">
        <f>(N93)-(O93)</f>
        <v>0</v>
      </c>
      <c r="Q93" s="6">
        <f>IF(O93=0,"",(N93)/(O93))</f>
        <v>0</v>
      </c>
      <c r="R93" s="5">
        <f>149.94</f>
        <v>0</v>
      </c>
      <c r="S93" s="4"/>
      <c r="T93" s="5">
        <f>(R93)-(S93)</f>
        <v>0</v>
      </c>
      <c r="U93" s="6">
        <f>IF(S93=0,"",(R93)/(S93))</f>
        <v>0</v>
      </c>
      <c r="V93" s="5">
        <f>0</f>
        <v>0</v>
      </c>
      <c r="W93" s="4"/>
      <c r="X93" s="5">
        <f>(V93)-(W93)</f>
        <v>0</v>
      </c>
      <c r="Y93" s="6">
        <f>IF(W93=0,"",(V93)/(W93))</f>
        <v>0</v>
      </c>
      <c r="Z93" s="5">
        <f>0</f>
        <v>0</v>
      </c>
      <c r="AA93" s="4"/>
      <c r="AB93" s="5">
        <f>(Z93)-(AA93)</f>
        <v>0</v>
      </c>
      <c r="AC93" s="6">
        <f>IF(AA93=0,"",(Z93)/(AA93))</f>
        <v>0</v>
      </c>
      <c r="AD93" s="5">
        <f>0</f>
        <v>0</v>
      </c>
      <c r="AE93" s="4"/>
      <c r="AF93" s="5">
        <f>(AD93)-(AE93)</f>
        <v>0</v>
      </c>
      <c r="AG93" s="6">
        <f>IF(AE93=0,"",(AD93)/(AE93))</f>
        <v>0</v>
      </c>
      <c r="AH93" s="5">
        <f>0</f>
        <v>0</v>
      </c>
      <c r="AI93" s="4"/>
      <c r="AJ93" s="5">
        <f>(AH93)-(AI93)</f>
        <v>0</v>
      </c>
      <c r="AK93" s="6">
        <f>IF(AI93=0,"",(AH93)/(AI93))</f>
        <v>0</v>
      </c>
      <c r="AL93" s="5">
        <f>0</f>
        <v>0</v>
      </c>
      <c r="AM93" s="4"/>
      <c r="AN93" s="5">
        <f>(AL93)-(AM93)</f>
        <v>0</v>
      </c>
      <c r="AO93" s="6">
        <f>IF(AM93=0,"",(AL93)/(AM93))</f>
        <v>0</v>
      </c>
      <c r="AP93" s="4"/>
      <c r="AQ93" s="4"/>
      <c r="AR93" s="5">
        <f>(AP93)-(AQ93)</f>
        <v>0</v>
      </c>
      <c r="AS93" s="6">
        <f>IF(AQ93=0,"",(AP93)/(AQ93))</f>
        <v>0</v>
      </c>
      <c r="AT93" s="5">
        <f>((((((((((B93)+(F93))+(J93))+(N93))+(R93))+(V93))+(Z93))+(AD93))+(AH93))+(AL93))+(AP93)</f>
        <v>0</v>
      </c>
      <c r="AU93" s="5">
        <f>((((((((((C93)+(G93))+(K93))+(O93))+(S93))+(W93))+(AA93))+(AE93))+(AI93))+(AM93))+(AQ93)</f>
        <v>0</v>
      </c>
      <c r="AV93" s="5">
        <f>(AT93)-(AU93)</f>
        <v>0</v>
      </c>
      <c r="AW93" s="6">
        <f>IF(AU93=0,"",(AT93)/(AU93))</f>
        <v>0</v>
      </c>
    </row>
    <row r="94" spans="1:49">
      <c r="A94" s="3" t="s">
        <v>106</v>
      </c>
      <c r="B94" s="4"/>
      <c r="C94" s="4"/>
      <c r="D94" s="5">
        <f>(B94)-(C94)</f>
        <v>0</v>
      </c>
      <c r="E94" s="6">
        <f>IF(C94=0,"",(B94)/(C94))</f>
        <v>0</v>
      </c>
      <c r="F94" s="4"/>
      <c r="G94" s="4"/>
      <c r="H94" s="5">
        <f>(F94)-(G94)</f>
        <v>0</v>
      </c>
      <c r="I94" s="6">
        <f>IF(G94=0,"",(F94)/(G94))</f>
        <v>0</v>
      </c>
      <c r="J94" s="4"/>
      <c r="K94" s="4"/>
      <c r="L94" s="5">
        <f>(J94)-(K94)</f>
        <v>0</v>
      </c>
      <c r="M94" s="6">
        <f>IF(K94=0,"",(J94)/(K94))</f>
        <v>0</v>
      </c>
      <c r="N94" s="4"/>
      <c r="O94" s="4"/>
      <c r="P94" s="5">
        <f>(N94)-(O94)</f>
        <v>0</v>
      </c>
      <c r="Q94" s="6">
        <f>IF(O94=0,"",(N94)/(O94))</f>
        <v>0</v>
      </c>
      <c r="R94" s="5">
        <f>80.73</f>
        <v>0</v>
      </c>
      <c r="S94" s="4"/>
      <c r="T94" s="5">
        <f>(R94)-(S94)</f>
        <v>0</v>
      </c>
      <c r="U94" s="6">
        <f>IF(S94=0,"",(R94)/(S94))</f>
        <v>0</v>
      </c>
      <c r="V94" s="5">
        <f>0</f>
        <v>0</v>
      </c>
      <c r="W94" s="4"/>
      <c r="X94" s="5">
        <f>(V94)-(W94)</f>
        <v>0</v>
      </c>
      <c r="Y94" s="6">
        <f>IF(W94=0,"",(V94)/(W94))</f>
        <v>0</v>
      </c>
      <c r="Z94" s="5">
        <f>0</f>
        <v>0</v>
      </c>
      <c r="AA94" s="4"/>
      <c r="AB94" s="5">
        <f>(Z94)-(AA94)</f>
        <v>0</v>
      </c>
      <c r="AC94" s="6">
        <f>IF(AA94=0,"",(Z94)/(AA94))</f>
        <v>0</v>
      </c>
      <c r="AD94" s="5">
        <f>0</f>
        <v>0</v>
      </c>
      <c r="AE94" s="4"/>
      <c r="AF94" s="5">
        <f>(AD94)-(AE94)</f>
        <v>0</v>
      </c>
      <c r="AG94" s="6">
        <f>IF(AE94=0,"",(AD94)/(AE94))</f>
        <v>0</v>
      </c>
      <c r="AH94" s="5">
        <f>0</f>
        <v>0</v>
      </c>
      <c r="AI94" s="4"/>
      <c r="AJ94" s="5">
        <f>(AH94)-(AI94)</f>
        <v>0</v>
      </c>
      <c r="AK94" s="6">
        <f>IF(AI94=0,"",(AH94)/(AI94))</f>
        <v>0</v>
      </c>
      <c r="AL94" s="5">
        <f>0</f>
        <v>0</v>
      </c>
      <c r="AM94" s="4"/>
      <c r="AN94" s="5">
        <f>(AL94)-(AM94)</f>
        <v>0</v>
      </c>
      <c r="AO94" s="6">
        <f>IF(AM94=0,"",(AL94)/(AM94))</f>
        <v>0</v>
      </c>
      <c r="AP94" s="4"/>
      <c r="AQ94" s="4"/>
      <c r="AR94" s="5">
        <f>(AP94)-(AQ94)</f>
        <v>0</v>
      </c>
      <c r="AS94" s="6">
        <f>IF(AQ94=0,"",(AP94)/(AQ94))</f>
        <v>0</v>
      </c>
      <c r="AT94" s="5">
        <f>((((((((((B94)+(F94))+(J94))+(N94))+(R94))+(V94))+(Z94))+(AD94))+(AH94))+(AL94))+(AP94)</f>
        <v>0</v>
      </c>
      <c r="AU94" s="5">
        <f>((((((((((C94)+(G94))+(K94))+(O94))+(S94))+(W94))+(AA94))+(AE94))+(AI94))+(AM94))+(AQ94)</f>
        <v>0</v>
      </c>
      <c r="AV94" s="5">
        <f>(AT94)-(AU94)</f>
        <v>0</v>
      </c>
      <c r="AW94" s="6">
        <f>IF(AU94=0,"",(AT94)/(AU94))</f>
        <v>0</v>
      </c>
    </row>
    <row r="95" spans="1:49">
      <c r="A95" s="3" t="s">
        <v>107</v>
      </c>
      <c r="B95" s="4"/>
      <c r="C95" s="4"/>
      <c r="D95" s="5">
        <f>(B95)-(C95)</f>
        <v>0</v>
      </c>
      <c r="E95" s="6">
        <f>IF(C95=0,"",(B95)/(C95))</f>
        <v>0</v>
      </c>
      <c r="F95" s="4"/>
      <c r="G95" s="4"/>
      <c r="H95" s="5">
        <f>(F95)-(G95)</f>
        <v>0</v>
      </c>
      <c r="I95" s="6">
        <f>IF(G95=0,"",(F95)/(G95))</f>
        <v>0</v>
      </c>
      <c r="J95" s="4"/>
      <c r="K95" s="4"/>
      <c r="L95" s="5">
        <f>(J95)-(K95)</f>
        <v>0</v>
      </c>
      <c r="M95" s="6">
        <f>IF(K95=0,"",(J95)/(K95))</f>
        <v>0</v>
      </c>
      <c r="N95" s="4"/>
      <c r="O95" s="4"/>
      <c r="P95" s="5">
        <f>(N95)-(O95)</f>
        <v>0</v>
      </c>
      <c r="Q95" s="6">
        <f>IF(O95=0,"",(N95)/(O95))</f>
        <v>0</v>
      </c>
      <c r="R95" s="5">
        <f>0</f>
        <v>0</v>
      </c>
      <c r="S95" s="4"/>
      <c r="T95" s="5">
        <f>(R95)-(S95)</f>
        <v>0</v>
      </c>
      <c r="U95" s="6">
        <f>IF(S95=0,"",(R95)/(S95))</f>
        <v>0</v>
      </c>
      <c r="V95" s="5">
        <f>0</f>
        <v>0</v>
      </c>
      <c r="W95" s="4"/>
      <c r="X95" s="5">
        <f>(V95)-(W95)</f>
        <v>0</v>
      </c>
      <c r="Y95" s="6">
        <f>IF(W95=0,"",(V95)/(W95))</f>
        <v>0</v>
      </c>
      <c r="Z95" s="5">
        <f>0</f>
        <v>0</v>
      </c>
      <c r="AA95" s="4"/>
      <c r="AB95" s="5">
        <f>(Z95)-(AA95)</f>
        <v>0</v>
      </c>
      <c r="AC95" s="6">
        <f>IF(AA95=0,"",(Z95)/(AA95))</f>
        <v>0</v>
      </c>
      <c r="AD95" s="5">
        <f>0</f>
        <v>0</v>
      </c>
      <c r="AE95" s="4"/>
      <c r="AF95" s="5">
        <f>(AD95)-(AE95)</f>
        <v>0</v>
      </c>
      <c r="AG95" s="6">
        <f>IF(AE95=0,"",(AD95)/(AE95))</f>
        <v>0</v>
      </c>
      <c r="AH95" s="5">
        <f>0</f>
        <v>0</v>
      </c>
      <c r="AI95" s="4"/>
      <c r="AJ95" s="5">
        <f>(AH95)-(AI95)</f>
        <v>0</v>
      </c>
      <c r="AK95" s="6">
        <f>IF(AI95=0,"",(AH95)/(AI95))</f>
        <v>0</v>
      </c>
      <c r="AL95" s="5">
        <f>0</f>
        <v>0</v>
      </c>
      <c r="AM95" s="4"/>
      <c r="AN95" s="5">
        <f>(AL95)-(AM95)</f>
        <v>0</v>
      </c>
      <c r="AO95" s="6">
        <f>IF(AM95=0,"",(AL95)/(AM95))</f>
        <v>0</v>
      </c>
      <c r="AP95" s="4"/>
      <c r="AQ95" s="4"/>
      <c r="AR95" s="5">
        <f>(AP95)-(AQ95)</f>
        <v>0</v>
      </c>
      <c r="AS95" s="6">
        <f>IF(AQ95=0,"",(AP95)/(AQ95))</f>
        <v>0</v>
      </c>
      <c r="AT95" s="5">
        <f>((((((((((B95)+(F95))+(J95))+(N95))+(R95))+(V95))+(Z95))+(AD95))+(AH95))+(AL95))+(AP95)</f>
        <v>0</v>
      </c>
      <c r="AU95" s="5">
        <f>((((((((((C95)+(G95))+(K95))+(O95))+(S95))+(W95))+(AA95))+(AE95))+(AI95))+(AM95))+(AQ95)</f>
        <v>0</v>
      </c>
      <c r="AV95" s="5">
        <f>(AT95)-(AU95)</f>
        <v>0</v>
      </c>
      <c r="AW95" s="6">
        <f>IF(AU95=0,"",(AT95)/(AU95))</f>
        <v>0</v>
      </c>
    </row>
    <row r="96" spans="1:49">
      <c r="A96" s="3" t="s">
        <v>108</v>
      </c>
      <c r="B96" s="7">
        <f>(((B92)+(B93))+(B94))+(B95)</f>
        <v>0</v>
      </c>
      <c r="C96" s="7">
        <f>(((C92)+(C93))+(C94))+(C95)</f>
        <v>0</v>
      </c>
      <c r="D96" s="7">
        <f>(B96)-(C96)</f>
        <v>0</v>
      </c>
      <c r="E96" s="8">
        <f>IF(C96=0,"",(B96)/(C96))</f>
        <v>0</v>
      </c>
      <c r="F96" s="7">
        <f>(((F92)+(F93))+(F94))+(F95)</f>
        <v>0</v>
      </c>
      <c r="G96" s="7">
        <f>(((G92)+(G93))+(G94))+(G95)</f>
        <v>0</v>
      </c>
      <c r="H96" s="7">
        <f>(F96)-(G96)</f>
        <v>0</v>
      </c>
      <c r="I96" s="8">
        <f>IF(G96=0,"",(F96)/(G96))</f>
        <v>0</v>
      </c>
      <c r="J96" s="7">
        <f>(((J92)+(J93))+(J94))+(J95)</f>
        <v>0</v>
      </c>
      <c r="K96" s="7">
        <f>(((K92)+(K93))+(K94))+(K95)</f>
        <v>0</v>
      </c>
      <c r="L96" s="7">
        <f>(J96)-(K96)</f>
        <v>0</v>
      </c>
      <c r="M96" s="8">
        <f>IF(K96=0,"",(J96)/(K96))</f>
        <v>0</v>
      </c>
      <c r="N96" s="7">
        <f>(((N92)+(N93))+(N94))+(N95)</f>
        <v>0</v>
      </c>
      <c r="O96" s="7">
        <f>(((O92)+(O93))+(O94))+(O95)</f>
        <v>0</v>
      </c>
      <c r="P96" s="7">
        <f>(N96)-(O96)</f>
        <v>0</v>
      </c>
      <c r="Q96" s="8">
        <f>IF(O96=0,"",(N96)/(O96))</f>
        <v>0</v>
      </c>
      <c r="R96" s="7">
        <f>(((R92)+(R93))+(R94))+(R95)</f>
        <v>0</v>
      </c>
      <c r="S96" s="7">
        <f>(((S92)+(S93))+(S94))+(S95)</f>
        <v>0</v>
      </c>
      <c r="T96" s="7">
        <f>(R96)-(S96)</f>
        <v>0</v>
      </c>
      <c r="U96" s="8">
        <f>IF(S96=0,"",(R96)/(S96))</f>
        <v>0</v>
      </c>
      <c r="V96" s="7">
        <f>(((V92)+(V93))+(V94))+(V95)</f>
        <v>0</v>
      </c>
      <c r="W96" s="7">
        <f>(((W92)+(W93))+(W94))+(W95)</f>
        <v>0</v>
      </c>
      <c r="X96" s="7">
        <f>(V96)-(W96)</f>
        <v>0</v>
      </c>
      <c r="Y96" s="8">
        <f>IF(W96=0,"",(V96)/(W96))</f>
        <v>0</v>
      </c>
      <c r="Z96" s="7">
        <f>(((Z92)+(Z93))+(Z94))+(Z95)</f>
        <v>0</v>
      </c>
      <c r="AA96" s="7">
        <f>(((AA92)+(AA93))+(AA94))+(AA95)</f>
        <v>0</v>
      </c>
      <c r="AB96" s="7">
        <f>(Z96)-(AA96)</f>
        <v>0</v>
      </c>
      <c r="AC96" s="8">
        <f>IF(AA96=0,"",(Z96)/(AA96))</f>
        <v>0</v>
      </c>
      <c r="AD96" s="7">
        <f>(((AD92)+(AD93))+(AD94))+(AD95)</f>
        <v>0</v>
      </c>
      <c r="AE96" s="7">
        <f>(((AE92)+(AE93))+(AE94))+(AE95)</f>
        <v>0</v>
      </c>
      <c r="AF96" s="7">
        <f>(AD96)-(AE96)</f>
        <v>0</v>
      </c>
      <c r="AG96" s="8">
        <f>IF(AE96=0,"",(AD96)/(AE96))</f>
        <v>0</v>
      </c>
      <c r="AH96" s="7">
        <f>(((AH92)+(AH93))+(AH94))+(AH95)</f>
        <v>0</v>
      </c>
      <c r="AI96" s="7">
        <f>(((AI92)+(AI93))+(AI94))+(AI95)</f>
        <v>0</v>
      </c>
      <c r="AJ96" s="7">
        <f>(AH96)-(AI96)</f>
        <v>0</v>
      </c>
      <c r="AK96" s="8">
        <f>IF(AI96=0,"",(AH96)/(AI96))</f>
        <v>0</v>
      </c>
      <c r="AL96" s="7">
        <f>(((AL92)+(AL93))+(AL94))+(AL95)</f>
        <v>0</v>
      </c>
      <c r="AM96" s="7">
        <f>(((AM92)+(AM93))+(AM94))+(AM95)</f>
        <v>0</v>
      </c>
      <c r="AN96" s="7">
        <f>(AL96)-(AM96)</f>
        <v>0</v>
      </c>
      <c r="AO96" s="8">
        <f>IF(AM96=0,"",(AL96)/(AM96))</f>
        <v>0</v>
      </c>
      <c r="AP96" s="7">
        <f>(((AP92)+(AP93))+(AP94))+(AP95)</f>
        <v>0</v>
      </c>
      <c r="AQ96" s="7">
        <f>(((AQ92)+(AQ93))+(AQ94))+(AQ95)</f>
        <v>0</v>
      </c>
      <c r="AR96" s="7">
        <f>(AP96)-(AQ96)</f>
        <v>0</v>
      </c>
      <c r="AS96" s="8">
        <f>IF(AQ96=0,"",(AP96)/(AQ96))</f>
        <v>0</v>
      </c>
      <c r="AT96" s="7">
        <f>((((((((((B96)+(F96))+(J96))+(N96))+(R96))+(V96))+(Z96))+(AD96))+(AH96))+(AL96))+(AP96)</f>
        <v>0</v>
      </c>
      <c r="AU96" s="7">
        <f>((((((((((C96)+(G96))+(K96))+(O96))+(S96))+(W96))+(AA96))+(AE96))+(AI96))+(AM96))+(AQ96)</f>
        <v>0</v>
      </c>
      <c r="AV96" s="7">
        <f>(AT96)-(AU96)</f>
        <v>0</v>
      </c>
      <c r="AW96" s="8">
        <f>IF(AU96=0,"",(AT96)/(AU96))</f>
        <v>0</v>
      </c>
    </row>
    <row r="97" spans="1:49">
      <c r="A97" s="3" t="s">
        <v>109</v>
      </c>
      <c r="B97" s="4"/>
      <c r="C97" s="4"/>
      <c r="D97" s="5">
        <f>(B97)-(C97)</f>
        <v>0</v>
      </c>
      <c r="E97" s="6">
        <f>IF(C97=0,"",(B97)/(C97))</f>
        <v>0</v>
      </c>
      <c r="F97" s="4"/>
      <c r="G97" s="4"/>
      <c r="H97" s="5">
        <f>(F97)-(G97)</f>
        <v>0</v>
      </c>
      <c r="I97" s="6">
        <f>IF(G97=0,"",(F97)/(G97))</f>
        <v>0</v>
      </c>
      <c r="J97" s="4"/>
      <c r="K97" s="4"/>
      <c r="L97" s="5">
        <f>(J97)-(K97)</f>
        <v>0</v>
      </c>
      <c r="M97" s="6">
        <f>IF(K97=0,"",(J97)/(K97))</f>
        <v>0</v>
      </c>
      <c r="N97" s="4"/>
      <c r="O97" s="4"/>
      <c r="P97" s="5">
        <f>(N97)-(O97)</f>
        <v>0</v>
      </c>
      <c r="Q97" s="6">
        <f>IF(O97=0,"",(N97)/(O97))</f>
        <v>0</v>
      </c>
      <c r="R97" s="4"/>
      <c r="S97" s="4"/>
      <c r="T97" s="5">
        <f>(R97)-(S97)</f>
        <v>0</v>
      </c>
      <c r="U97" s="6">
        <f>IF(S97=0,"",(R97)/(S97))</f>
        <v>0</v>
      </c>
      <c r="V97" s="4"/>
      <c r="W97" s="4"/>
      <c r="X97" s="5">
        <f>(V97)-(W97)</f>
        <v>0</v>
      </c>
      <c r="Y97" s="6">
        <f>IF(W97=0,"",(V97)/(W97))</f>
        <v>0</v>
      </c>
      <c r="Z97" s="4"/>
      <c r="AA97" s="4"/>
      <c r="AB97" s="5">
        <f>(Z97)-(AA97)</f>
        <v>0</v>
      </c>
      <c r="AC97" s="6">
        <f>IF(AA97=0,"",(Z97)/(AA97))</f>
        <v>0</v>
      </c>
      <c r="AD97" s="4"/>
      <c r="AE97" s="4"/>
      <c r="AF97" s="5">
        <f>(AD97)-(AE97)</f>
        <v>0</v>
      </c>
      <c r="AG97" s="6">
        <f>IF(AE97=0,"",(AD97)/(AE97))</f>
        <v>0</v>
      </c>
      <c r="AH97" s="4"/>
      <c r="AI97" s="4"/>
      <c r="AJ97" s="5">
        <f>(AH97)-(AI97)</f>
        <v>0</v>
      </c>
      <c r="AK97" s="6">
        <f>IF(AI97=0,"",(AH97)/(AI97))</f>
        <v>0</v>
      </c>
      <c r="AL97" s="4"/>
      <c r="AM97" s="4"/>
      <c r="AN97" s="5">
        <f>(AL97)-(AM97)</f>
        <v>0</v>
      </c>
      <c r="AO97" s="6">
        <f>IF(AM97=0,"",(AL97)/(AM97))</f>
        <v>0</v>
      </c>
      <c r="AP97" s="4"/>
      <c r="AQ97" s="4"/>
      <c r="AR97" s="5">
        <f>(AP97)-(AQ97)</f>
        <v>0</v>
      </c>
      <c r="AS97" s="6">
        <f>IF(AQ97=0,"",(AP97)/(AQ97))</f>
        <v>0</v>
      </c>
      <c r="AT97" s="5">
        <f>((((((((((B97)+(F97))+(J97))+(N97))+(R97))+(V97))+(Z97))+(AD97))+(AH97))+(AL97))+(AP97)</f>
        <v>0</v>
      </c>
      <c r="AU97" s="5">
        <f>((((((((((C97)+(G97))+(K97))+(O97))+(S97))+(W97))+(AA97))+(AE97))+(AI97))+(AM97))+(AQ97)</f>
        <v>0</v>
      </c>
      <c r="AV97" s="5">
        <f>(AT97)-(AU97)</f>
        <v>0</v>
      </c>
      <c r="AW97" s="6">
        <f>IF(AU97=0,"",(AT97)/(AU97))</f>
        <v>0</v>
      </c>
    </row>
    <row r="98" spans="1:49">
      <c r="A98" s="3" t="s">
        <v>110</v>
      </c>
      <c r="B98" s="5">
        <f>0</f>
        <v>0</v>
      </c>
      <c r="C98" s="5">
        <f>167.92</f>
        <v>0</v>
      </c>
      <c r="D98" s="5">
        <f>(B98)-(C98)</f>
        <v>0</v>
      </c>
      <c r="E98" s="6">
        <f>IF(C98=0,"",(B98)/(C98))</f>
        <v>0</v>
      </c>
      <c r="F98" s="5">
        <f>58.53</f>
        <v>0</v>
      </c>
      <c r="G98" s="5">
        <f>167.92</f>
        <v>0</v>
      </c>
      <c r="H98" s="5">
        <f>(F98)-(G98)</f>
        <v>0</v>
      </c>
      <c r="I98" s="6">
        <f>IF(G98=0,"",(F98)/(G98))</f>
        <v>0</v>
      </c>
      <c r="J98" s="5">
        <f>0</f>
        <v>0</v>
      </c>
      <c r="K98" s="5">
        <f>167.92</f>
        <v>0</v>
      </c>
      <c r="L98" s="5">
        <f>(J98)-(K98)</f>
        <v>0</v>
      </c>
      <c r="M98" s="6">
        <f>IF(K98=0,"",(J98)/(K98))</f>
        <v>0</v>
      </c>
      <c r="N98" s="5">
        <f>638.64</f>
        <v>0</v>
      </c>
      <c r="O98" s="5">
        <f>167.92</f>
        <v>0</v>
      </c>
      <c r="P98" s="5">
        <f>(N98)-(O98)</f>
        <v>0</v>
      </c>
      <c r="Q98" s="6">
        <f>IF(O98=0,"",(N98)/(O98))</f>
        <v>0</v>
      </c>
      <c r="R98" s="5">
        <f>16.25</f>
        <v>0</v>
      </c>
      <c r="S98" s="5">
        <f>167.92</f>
        <v>0</v>
      </c>
      <c r="T98" s="5">
        <f>(R98)-(S98)</f>
        <v>0</v>
      </c>
      <c r="U98" s="6">
        <f>IF(S98=0,"",(R98)/(S98))</f>
        <v>0</v>
      </c>
      <c r="V98" s="5">
        <f>480.15</f>
        <v>0</v>
      </c>
      <c r="W98" s="5">
        <f>167.92</f>
        <v>0</v>
      </c>
      <c r="X98" s="5">
        <f>(V98)-(W98)</f>
        <v>0</v>
      </c>
      <c r="Y98" s="6">
        <f>IF(W98=0,"",(V98)/(W98))</f>
        <v>0</v>
      </c>
      <c r="Z98" s="5">
        <f>0</f>
        <v>0</v>
      </c>
      <c r="AA98" s="5">
        <f>167.92</f>
        <v>0</v>
      </c>
      <c r="AB98" s="5">
        <f>(Z98)-(AA98)</f>
        <v>0</v>
      </c>
      <c r="AC98" s="6">
        <f>IF(AA98=0,"",(Z98)/(AA98))</f>
        <v>0</v>
      </c>
      <c r="AD98" s="5">
        <f>0</f>
        <v>0</v>
      </c>
      <c r="AE98" s="5">
        <f>167.92</f>
        <v>0</v>
      </c>
      <c r="AF98" s="5">
        <f>(AD98)-(AE98)</f>
        <v>0</v>
      </c>
      <c r="AG98" s="6">
        <f>IF(AE98=0,"",(AD98)/(AE98))</f>
        <v>0</v>
      </c>
      <c r="AH98" s="5">
        <f>0</f>
        <v>0</v>
      </c>
      <c r="AI98" s="5">
        <f>167.91</f>
        <v>0</v>
      </c>
      <c r="AJ98" s="5">
        <f>(AH98)-(AI98)</f>
        <v>0</v>
      </c>
      <c r="AK98" s="6">
        <f>IF(AI98=0,"",(AH98)/(AI98))</f>
        <v>0</v>
      </c>
      <c r="AL98" s="5">
        <f>0</f>
        <v>0</v>
      </c>
      <c r="AM98" s="5">
        <f>167.91</f>
        <v>0</v>
      </c>
      <c r="AN98" s="5">
        <f>(AL98)-(AM98)</f>
        <v>0</v>
      </c>
      <c r="AO98" s="6">
        <f>IF(AM98=0,"",(AL98)/(AM98))</f>
        <v>0</v>
      </c>
      <c r="AP98" s="4"/>
      <c r="AQ98" s="5">
        <f>167.91</f>
        <v>0</v>
      </c>
      <c r="AR98" s="5">
        <f>(AP98)-(AQ98)</f>
        <v>0</v>
      </c>
      <c r="AS98" s="6">
        <f>IF(AQ98=0,"",(AP98)/(AQ98))</f>
        <v>0</v>
      </c>
      <c r="AT98" s="5">
        <f>((((((((((B98)+(F98))+(J98))+(N98))+(R98))+(V98))+(Z98))+(AD98))+(AH98))+(AL98))+(AP98)</f>
        <v>0</v>
      </c>
      <c r="AU98" s="5">
        <f>((((((((((C98)+(G98))+(K98))+(O98))+(S98))+(W98))+(AA98))+(AE98))+(AI98))+(AM98))+(AQ98)</f>
        <v>0</v>
      </c>
      <c r="AV98" s="5">
        <f>(AT98)-(AU98)</f>
        <v>0</v>
      </c>
      <c r="AW98" s="6">
        <f>IF(AU98=0,"",(AT98)/(AU98))</f>
        <v>0</v>
      </c>
    </row>
    <row r="99" spans="1:49">
      <c r="A99" s="3" t="s">
        <v>111</v>
      </c>
      <c r="B99" s="5">
        <f>0</f>
        <v>0</v>
      </c>
      <c r="C99" s="5">
        <f>90.42</f>
        <v>0</v>
      </c>
      <c r="D99" s="5">
        <f>(B99)-(C99)</f>
        <v>0</v>
      </c>
      <c r="E99" s="6">
        <f>IF(C99=0,"",(B99)/(C99))</f>
        <v>0</v>
      </c>
      <c r="F99" s="5">
        <f>31.52</f>
        <v>0</v>
      </c>
      <c r="G99" s="5">
        <f>90.42</f>
        <v>0</v>
      </c>
      <c r="H99" s="5">
        <f>(F99)-(G99)</f>
        <v>0</v>
      </c>
      <c r="I99" s="6">
        <f>IF(G99=0,"",(F99)/(G99))</f>
        <v>0</v>
      </c>
      <c r="J99" s="5">
        <f>0</f>
        <v>0</v>
      </c>
      <c r="K99" s="5">
        <f>90.42</f>
        <v>0</v>
      </c>
      <c r="L99" s="5">
        <f>(J99)-(K99)</f>
        <v>0</v>
      </c>
      <c r="M99" s="6">
        <f>IF(K99=0,"",(J99)/(K99))</f>
        <v>0</v>
      </c>
      <c r="N99" s="5">
        <f>343.89</f>
        <v>0</v>
      </c>
      <c r="O99" s="5">
        <f>90.42</f>
        <v>0</v>
      </c>
      <c r="P99" s="5">
        <f>(N99)-(O99)</f>
        <v>0</v>
      </c>
      <c r="Q99" s="6">
        <f>IF(O99=0,"",(N99)/(O99))</f>
        <v>0</v>
      </c>
      <c r="R99" s="5">
        <f>8.75</f>
        <v>0</v>
      </c>
      <c r="S99" s="5">
        <f>90.42</f>
        <v>0</v>
      </c>
      <c r="T99" s="5">
        <f>(R99)-(S99)</f>
        <v>0</v>
      </c>
      <c r="U99" s="6">
        <f>IF(S99=0,"",(R99)/(S99))</f>
        <v>0</v>
      </c>
      <c r="V99" s="5">
        <f>258.55</f>
        <v>0</v>
      </c>
      <c r="W99" s="5">
        <f>90.42</f>
        <v>0</v>
      </c>
      <c r="X99" s="5">
        <f>(V99)-(W99)</f>
        <v>0</v>
      </c>
      <c r="Y99" s="6">
        <f>IF(W99=0,"",(V99)/(W99))</f>
        <v>0</v>
      </c>
      <c r="Z99" s="5">
        <f>0</f>
        <v>0</v>
      </c>
      <c r="AA99" s="5">
        <f>90.42</f>
        <v>0</v>
      </c>
      <c r="AB99" s="5">
        <f>(Z99)-(AA99)</f>
        <v>0</v>
      </c>
      <c r="AC99" s="6">
        <f>IF(AA99=0,"",(Z99)/(AA99))</f>
        <v>0</v>
      </c>
      <c r="AD99" s="5">
        <f>0</f>
        <v>0</v>
      </c>
      <c r="AE99" s="5">
        <f>90.42</f>
        <v>0</v>
      </c>
      <c r="AF99" s="5">
        <f>(AD99)-(AE99)</f>
        <v>0</v>
      </c>
      <c r="AG99" s="6">
        <f>IF(AE99=0,"",(AD99)/(AE99))</f>
        <v>0</v>
      </c>
      <c r="AH99" s="5">
        <f>0</f>
        <v>0</v>
      </c>
      <c r="AI99" s="5">
        <f>90.41</f>
        <v>0</v>
      </c>
      <c r="AJ99" s="5">
        <f>(AH99)-(AI99)</f>
        <v>0</v>
      </c>
      <c r="AK99" s="6">
        <f>IF(AI99=0,"",(AH99)/(AI99))</f>
        <v>0</v>
      </c>
      <c r="AL99" s="5">
        <f>0</f>
        <v>0</v>
      </c>
      <c r="AM99" s="5">
        <f>90.41</f>
        <v>0</v>
      </c>
      <c r="AN99" s="5">
        <f>(AL99)-(AM99)</f>
        <v>0</v>
      </c>
      <c r="AO99" s="6">
        <f>IF(AM99=0,"",(AL99)/(AM99))</f>
        <v>0</v>
      </c>
      <c r="AP99" s="4"/>
      <c r="AQ99" s="5">
        <f>90.41</f>
        <v>0</v>
      </c>
      <c r="AR99" s="5">
        <f>(AP99)-(AQ99)</f>
        <v>0</v>
      </c>
      <c r="AS99" s="6">
        <f>IF(AQ99=0,"",(AP99)/(AQ99))</f>
        <v>0</v>
      </c>
      <c r="AT99" s="5">
        <f>((((((((((B99)+(F99))+(J99))+(N99))+(R99))+(V99))+(Z99))+(AD99))+(AH99))+(AL99))+(AP99)</f>
        <v>0</v>
      </c>
      <c r="AU99" s="5">
        <f>((((((((((C99)+(G99))+(K99))+(O99))+(S99))+(W99))+(AA99))+(AE99))+(AI99))+(AM99))+(AQ99)</f>
        <v>0</v>
      </c>
      <c r="AV99" s="5">
        <f>(AT99)-(AU99)</f>
        <v>0</v>
      </c>
      <c r="AW99" s="6">
        <f>IF(AU99=0,"",(AT99)/(AU99))</f>
        <v>0</v>
      </c>
    </row>
    <row r="100" spans="1:49">
      <c r="A100" s="3" t="s">
        <v>112</v>
      </c>
      <c r="B100" s="5">
        <f>0</f>
        <v>0</v>
      </c>
      <c r="C100" s="4"/>
      <c r="D100" s="5">
        <f>(B100)-(C100)</f>
        <v>0</v>
      </c>
      <c r="E100" s="6">
        <f>IF(C100=0,"",(B100)/(C100))</f>
        <v>0</v>
      </c>
      <c r="F100" s="5">
        <f>0</f>
        <v>0</v>
      </c>
      <c r="G100" s="4"/>
      <c r="H100" s="5">
        <f>(F100)-(G100)</f>
        <v>0</v>
      </c>
      <c r="I100" s="6">
        <f>IF(G100=0,"",(F100)/(G100))</f>
        <v>0</v>
      </c>
      <c r="J100" s="5">
        <f>0</f>
        <v>0</v>
      </c>
      <c r="K100" s="4"/>
      <c r="L100" s="5">
        <f>(J100)-(K100)</f>
        <v>0</v>
      </c>
      <c r="M100" s="6">
        <f>IF(K100=0,"",(J100)/(K100))</f>
        <v>0</v>
      </c>
      <c r="N100" s="5">
        <f>0</f>
        <v>0</v>
      </c>
      <c r="O100" s="4"/>
      <c r="P100" s="5">
        <f>(N100)-(O100)</f>
        <v>0</v>
      </c>
      <c r="Q100" s="6">
        <f>IF(O100=0,"",(N100)/(O100))</f>
        <v>0</v>
      </c>
      <c r="R100" s="5">
        <f>0</f>
        <v>0</v>
      </c>
      <c r="S100" s="4"/>
      <c r="T100" s="5">
        <f>(R100)-(S100)</f>
        <v>0</v>
      </c>
      <c r="U100" s="6">
        <f>IF(S100=0,"",(R100)/(S100))</f>
        <v>0</v>
      </c>
      <c r="V100" s="5">
        <f>0</f>
        <v>0</v>
      </c>
      <c r="W100" s="4"/>
      <c r="X100" s="5">
        <f>(V100)-(W100)</f>
        <v>0</v>
      </c>
      <c r="Y100" s="6">
        <f>IF(W100=0,"",(V100)/(W100))</f>
        <v>0</v>
      </c>
      <c r="Z100" s="5">
        <f>0</f>
        <v>0</v>
      </c>
      <c r="AA100" s="4"/>
      <c r="AB100" s="5">
        <f>(Z100)-(AA100)</f>
        <v>0</v>
      </c>
      <c r="AC100" s="6">
        <f>IF(AA100=0,"",(Z100)/(AA100))</f>
        <v>0</v>
      </c>
      <c r="AD100" s="5">
        <f>0</f>
        <v>0</v>
      </c>
      <c r="AE100" s="4"/>
      <c r="AF100" s="5">
        <f>(AD100)-(AE100)</f>
        <v>0</v>
      </c>
      <c r="AG100" s="6">
        <f>IF(AE100=0,"",(AD100)/(AE100))</f>
        <v>0</v>
      </c>
      <c r="AH100" s="5">
        <f>0</f>
        <v>0</v>
      </c>
      <c r="AI100" s="4"/>
      <c r="AJ100" s="5">
        <f>(AH100)-(AI100)</f>
        <v>0</v>
      </c>
      <c r="AK100" s="6">
        <f>IF(AI100=0,"",(AH100)/(AI100))</f>
        <v>0</v>
      </c>
      <c r="AL100" s="5">
        <f>0</f>
        <v>0</v>
      </c>
      <c r="AM100" s="4"/>
      <c r="AN100" s="5">
        <f>(AL100)-(AM100)</f>
        <v>0</v>
      </c>
      <c r="AO100" s="6">
        <f>IF(AM100=0,"",(AL100)/(AM100))</f>
        <v>0</v>
      </c>
      <c r="AP100" s="4"/>
      <c r="AQ100" s="4"/>
      <c r="AR100" s="5">
        <f>(AP100)-(AQ100)</f>
        <v>0</v>
      </c>
      <c r="AS100" s="6">
        <f>IF(AQ100=0,"",(AP100)/(AQ100))</f>
        <v>0</v>
      </c>
      <c r="AT100" s="5">
        <f>((((((((((B100)+(F100))+(J100))+(N100))+(R100))+(V100))+(Z100))+(AD100))+(AH100))+(AL100))+(AP100)</f>
        <v>0</v>
      </c>
      <c r="AU100" s="5">
        <f>((((((((((C100)+(G100))+(K100))+(O100))+(S100))+(W100))+(AA100))+(AE100))+(AI100))+(AM100))+(AQ100)</f>
        <v>0</v>
      </c>
      <c r="AV100" s="5">
        <f>(AT100)-(AU100)</f>
        <v>0</v>
      </c>
      <c r="AW100" s="6">
        <f>IF(AU100=0,"",(AT100)/(AU100))</f>
        <v>0</v>
      </c>
    </row>
    <row r="101" spans="1:49">
      <c r="A101" s="3" t="s">
        <v>113</v>
      </c>
      <c r="B101" s="7">
        <f>(((B97)+(B98))+(B99))+(B100)</f>
        <v>0</v>
      </c>
      <c r="C101" s="7">
        <f>(((C97)+(C98))+(C99))+(C100)</f>
        <v>0</v>
      </c>
      <c r="D101" s="7">
        <f>(B101)-(C101)</f>
        <v>0</v>
      </c>
      <c r="E101" s="8">
        <f>IF(C101=0,"",(B101)/(C101))</f>
        <v>0</v>
      </c>
      <c r="F101" s="7">
        <f>(((F97)+(F98))+(F99))+(F100)</f>
        <v>0</v>
      </c>
      <c r="G101" s="7">
        <f>(((G97)+(G98))+(G99))+(G100)</f>
        <v>0</v>
      </c>
      <c r="H101" s="7">
        <f>(F101)-(G101)</f>
        <v>0</v>
      </c>
      <c r="I101" s="8">
        <f>IF(G101=0,"",(F101)/(G101))</f>
        <v>0</v>
      </c>
      <c r="J101" s="7">
        <f>(((J97)+(J98))+(J99))+(J100)</f>
        <v>0</v>
      </c>
      <c r="K101" s="7">
        <f>(((K97)+(K98))+(K99))+(K100)</f>
        <v>0</v>
      </c>
      <c r="L101" s="7">
        <f>(J101)-(K101)</f>
        <v>0</v>
      </c>
      <c r="M101" s="8">
        <f>IF(K101=0,"",(J101)/(K101))</f>
        <v>0</v>
      </c>
      <c r="N101" s="7">
        <f>(((N97)+(N98))+(N99))+(N100)</f>
        <v>0</v>
      </c>
      <c r="O101" s="7">
        <f>(((O97)+(O98))+(O99))+(O100)</f>
        <v>0</v>
      </c>
      <c r="P101" s="7">
        <f>(N101)-(O101)</f>
        <v>0</v>
      </c>
      <c r="Q101" s="8">
        <f>IF(O101=0,"",(N101)/(O101))</f>
        <v>0</v>
      </c>
      <c r="R101" s="7">
        <f>(((R97)+(R98))+(R99))+(R100)</f>
        <v>0</v>
      </c>
      <c r="S101" s="7">
        <f>(((S97)+(S98))+(S99))+(S100)</f>
        <v>0</v>
      </c>
      <c r="T101" s="7">
        <f>(R101)-(S101)</f>
        <v>0</v>
      </c>
      <c r="U101" s="8">
        <f>IF(S101=0,"",(R101)/(S101))</f>
        <v>0</v>
      </c>
      <c r="V101" s="7">
        <f>(((V97)+(V98))+(V99))+(V100)</f>
        <v>0</v>
      </c>
      <c r="W101" s="7">
        <f>(((W97)+(W98))+(W99))+(W100)</f>
        <v>0</v>
      </c>
      <c r="X101" s="7">
        <f>(V101)-(W101)</f>
        <v>0</v>
      </c>
      <c r="Y101" s="8">
        <f>IF(W101=0,"",(V101)/(W101))</f>
        <v>0</v>
      </c>
      <c r="Z101" s="7">
        <f>(((Z97)+(Z98))+(Z99))+(Z100)</f>
        <v>0</v>
      </c>
      <c r="AA101" s="7">
        <f>(((AA97)+(AA98))+(AA99))+(AA100)</f>
        <v>0</v>
      </c>
      <c r="AB101" s="7">
        <f>(Z101)-(AA101)</f>
        <v>0</v>
      </c>
      <c r="AC101" s="8">
        <f>IF(AA101=0,"",(Z101)/(AA101))</f>
        <v>0</v>
      </c>
      <c r="AD101" s="7">
        <f>(((AD97)+(AD98))+(AD99))+(AD100)</f>
        <v>0</v>
      </c>
      <c r="AE101" s="7">
        <f>(((AE97)+(AE98))+(AE99))+(AE100)</f>
        <v>0</v>
      </c>
      <c r="AF101" s="7">
        <f>(AD101)-(AE101)</f>
        <v>0</v>
      </c>
      <c r="AG101" s="8">
        <f>IF(AE101=0,"",(AD101)/(AE101))</f>
        <v>0</v>
      </c>
      <c r="AH101" s="7">
        <f>(((AH97)+(AH98))+(AH99))+(AH100)</f>
        <v>0</v>
      </c>
      <c r="AI101" s="7">
        <f>(((AI97)+(AI98))+(AI99))+(AI100)</f>
        <v>0</v>
      </c>
      <c r="AJ101" s="7">
        <f>(AH101)-(AI101)</f>
        <v>0</v>
      </c>
      <c r="AK101" s="8">
        <f>IF(AI101=0,"",(AH101)/(AI101))</f>
        <v>0</v>
      </c>
      <c r="AL101" s="7">
        <f>(((AL97)+(AL98))+(AL99))+(AL100)</f>
        <v>0</v>
      </c>
      <c r="AM101" s="7">
        <f>(((AM97)+(AM98))+(AM99))+(AM100)</f>
        <v>0</v>
      </c>
      <c r="AN101" s="7">
        <f>(AL101)-(AM101)</f>
        <v>0</v>
      </c>
      <c r="AO101" s="8">
        <f>IF(AM101=0,"",(AL101)/(AM101))</f>
        <v>0</v>
      </c>
      <c r="AP101" s="7">
        <f>(((AP97)+(AP98))+(AP99))+(AP100)</f>
        <v>0</v>
      </c>
      <c r="AQ101" s="7">
        <f>(((AQ97)+(AQ98))+(AQ99))+(AQ100)</f>
        <v>0</v>
      </c>
      <c r="AR101" s="7">
        <f>(AP101)-(AQ101)</f>
        <v>0</v>
      </c>
      <c r="AS101" s="8">
        <f>IF(AQ101=0,"",(AP101)/(AQ101))</f>
        <v>0</v>
      </c>
      <c r="AT101" s="7">
        <f>((((((((((B101)+(F101))+(J101))+(N101))+(R101))+(V101))+(Z101))+(AD101))+(AH101))+(AL101))+(AP101)</f>
        <v>0</v>
      </c>
      <c r="AU101" s="7">
        <f>((((((((((C101)+(G101))+(K101))+(O101))+(S101))+(W101))+(AA101))+(AE101))+(AI101))+(AM101))+(AQ101)</f>
        <v>0</v>
      </c>
      <c r="AV101" s="7">
        <f>(AT101)-(AU101)</f>
        <v>0</v>
      </c>
      <c r="AW101" s="8">
        <f>IF(AU101=0,"",(AT101)/(AU101))</f>
        <v>0</v>
      </c>
    </row>
    <row r="102" spans="1:49">
      <c r="A102" s="3" t="s">
        <v>114</v>
      </c>
      <c r="B102" s="4"/>
      <c r="C102" s="4"/>
      <c r="D102" s="5">
        <f>(B102)-(C102)</f>
        <v>0</v>
      </c>
      <c r="E102" s="6">
        <f>IF(C102=0,"",(B102)/(C102))</f>
        <v>0</v>
      </c>
      <c r="F102" s="4"/>
      <c r="G102" s="4"/>
      <c r="H102" s="5">
        <f>(F102)-(G102)</f>
        <v>0</v>
      </c>
      <c r="I102" s="6">
        <f>IF(G102=0,"",(F102)/(G102))</f>
        <v>0</v>
      </c>
      <c r="J102" s="4"/>
      <c r="K102" s="4"/>
      <c r="L102" s="5">
        <f>(J102)-(K102)</f>
        <v>0</v>
      </c>
      <c r="M102" s="6">
        <f>IF(K102=0,"",(J102)/(K102))</f>
        <v>0</v>
      </c>
      <c r="N102" s="4"/>
      <c r="O102" s="4"/>
      <c r="P102" s="5">
        <f>(N102)-(O102)</f>
        <v>0</v>
      </c>
      <c r="Q102" s="6">
        <f>IF(O102=0,"",(N102)/(O102))</f>
        <v>0</v>
      </c>
      <c r="R102" s="4"/>
      <c r="S102" s="4"/>
      <c r="T102" s="5">
        <f>(R102)-(S102)</f>
        <v>0</v>
      </c>
      <c r="U102" s="6">
        <f>IF(S102=0,"",(R102)/(S102))</f>
        <v>0</v>
      </c>
      <c r="V102" s="4"/>
      <c r="W102" s="4"/>
      <c r="X102" s="5">
        <f>(V102)-(W102)</f>
        <v>0</v>
      </c>
      <c r="Y102" s="6">
        <f>IF(W102=0,"",(V102)/(W102))</f>
        <v>0</v>
      </c>
      <c r="Z102" s="4"/>
      <c r="AA102" s="4"/>
      <c r="AB102" s="5">
        <f>(Z102)-(AA102)</f>
        <v>0</v>
      </c>
      <c r="AC102" s="6">
        <f>IF(AA102=0,"",(Z102)/(AA102))</f>
        <v>0</v>
      </c>
      <c r="AD102" s="4"/>
      <c r="AE102" s="4"/>
      <c r="AF102" s="5">
        <f>(AD102)-(AE102)</f>
        <v>0</v>
      </c>
      <c r="AG102" s="6">
        <f>IF(AE102=0,"",(AD102)/(AE102))</f>
        <v>0</v>
      </c>
      <c r="AH102" s="4"/>
      <c r="AI102" s="4"/>
      <c r="AJ102" s="5">
        <f>(AH102)-(AI102)</f>
        <v>0</v>
      </c>
      <c r="AK102" s="6">
        <f>IF(AI102=0,"",(AH102)/(AI102))</f>
        <v>0</v>
      </c>
      <c r="AL102" s="4"/>
      <c r="AM102" s="4"/>
      <c r="AN102" s="5">
        <f>(AL102)-(AM102)</f>
        <v>0</v>
      </c>
      <c r="AO102" s="6">
        <f>IF(AM102=0,"",(AL102)/(AM102))</f>
        <v>0</v>
      </c>
      <c r="AP102" s="4"/>
      <c r="AQ102" s="4"/>
      <c r="AR102" s="5">
        <f>(AP102)-(AQ102)</f>
        <v>0</v>
      </c>
      <c r="AS102" s="6">
        <f>IF(AQ102=0,"",(AP102)/(AQ102))</f>
        <v>0</v>
      </c>
      <c r="AT102" s="5">
        <f>((((((((((B102)+(F102))+(J102))+(N102))+(R102))+(V102))+(Z102))+(AD102))+(AH102))+(AL102))+(AP102)</f>
        <v>0</v>
      </c>
      <c r="AU102" s="5">
        <f>((((((((((C102)+(G102))+(K102))+(O102))+(S102))+(W102))+(AA102))+(AE102))+(AI102))+(AM102))+(AQ102)</f>
        <v>0</v>
      </c>
      <c r="AV102" s="5">
        <f>(AT102)-(AU102)</f>
        <v>0</v>
      </c>
      <c r="AW102" s="6">
        <f>IF(AU102=0,"",(AT102)/(AU102))</f>
        <v>0</v>
      </c>
    </row>
    <row r="103" spans="1:49">
      <c r="A103" s="3" t="s">
        <v>115</v>
      </c>
      <c r="B103" s="5">
        <f>0</f>
        <v>0</v>
      </c>
      <c r="C103" s="5">
        <f>170.63</f>
        <v>0</v>
      </c>
      <c r="D103" s="5">
        <f>(B103)-(C103)</f>
        <v>0</v>
      </c>
      <c r="E103" s="6">
        <f>IF(C103=0,"",(B103)/(C103))</f>
        <v>0</v>
      </c>
      <c r="F103" s="5">
        <f>0</f>
        <v>0</v>
      </c>
      <c r="G103" s="5">
        <f>170.63</f>
        <v>0</v>
      </c>
      <c r="H103" s="5">
        <f>(F103)-(G103)</f>
        <v>0</v>
      </c>
      <c r="I103" s="6">
        <f>IF(G103=0,"",(F103)/(G103))</f>
        <v>0</v>
      </c>
      <c r="J103" s="5">
        <f>0</f>
        <v>0</v>
      </c>
      <c r="K103" s="5">
        <f>170.63</f>
        <v>0</v>
      </c>
      <c r="L103" s="5">
        <f>(J103)-(K103)</f>
        <v>0</v>
      </c>
      <c r="M103" s="6">
        <f>IF(K103=0,"",(J103)/(K103))</f>
        <v>0</v>
      </c>
      <c r="N103" s="5">
        <f>0</f>
        <v>0</v>
      </c>
      <c r="O103" s="5">
        <f>170.63</f>
        <v>0</v>
      </c>
      <c r="P103" s="5">
        <f>(N103)-(O103)</f>
        <v>0</v>
      </c>
      <c r="Q103" s="6">
        <f>IF(O103=0,"",(N103)/(O103))</f>
        <v>0</v>
      </c>
      <c r="R103" s="5">
        <f>45.5</f>
        <v>0</v>
      </c>
      <c r="S103" s="5">
        <f>170.63</f>
        <v>0</v>
      </c>
      <c r="T103" s="5">
        <f>(R103)-(S103)</f>
        <v>0</v>
      </c>
      <c r="U103" s="6">
        <f>IF(S103=0,"",(R103)/(S103))</f>
        <v>0</v>
      </c>
      <c r="V103" s="5">
        <f>0</f>
        <v>0</v>
      </c>
      <c r="W103" s="5">
        <f>170.63</f>
        <v>0</v>
      </c>
      <c r="X103" s="5">
        <f>(V103)-(W103)</f>
        <v>0</v>
      </c>
      <c r="Y103" s="6">
        <f>IF(W103=0,"",(V103)/(W103))</f>
        <v>0</v>
      </c>
      <c r="Z103" s="5">
        <f>0</f>
        <v>0</v>
      </c>
      <c r="AA103" s="5">
        <f>170.63</f>
        <v>0</v>
      </c>
      <c r="AB103" s="5">
        <f>(Z103)-(AA103)</f>
        <v>0</v>
      </c>
      <c r="AC103" s="6">
        <f>IF(AA103=0,"",(Z103)/(AA103))</f>
        <v>0</v>
      </c>
      <c r="AD103" s="5">
        <f>0</f>
        <v>0</v>
      </c>
      <c r="AE103" s="5">
        <f>170.63</f>
        <v>0</v>
      </c>
      <c r="AF103" s="5">
        <f>(AD103)-(AE103)</f>
        <v>0</v>
      </c>
      <c r="AG103" s="6">
        <f>IF(AE103=0,"",(AD103)/(AE103))</f>
        <v>0</v>
      </c>
      <c r="AH103" s="5">
        <f>0</f>
        <v>0</v>
      </c>
      <c r="AI103" s="5">
        <f>170.63</f>
        <v>0</v>
      </c>
      <c r="AJ103" s="5">
        <f>(AH103)-(AI103)</f>
        <v>0</v>
      </c>
      <c r="AK103" s="6">
        <f>IF(AI103=0,"",(AH103)/(AI103))</f>
        <v>0</v>
      </c>
      <c r="AL103" s="5">
        <f>0</f>
        <v>0</v>
      </c>
      <c r="AM103" s="5">
        <f>170.63</f>
        <v>0</v>
      </c>
      <c r="AN103" s="5">
        <f>(AL103)-(AM103)</f>
        <v>0</v>
      </c>
      <c r="AO103" s="6">
        <f>IF(AM103=0,"",(AL103)/(AM103))</f>
        <v>0</v>
      </c>
      <c r="AP103" s="4"/>
      <c r="AQ103" s="5">
        <f>170.63</f>
        <v>0</v>
      </c>
      <c r="AR103" s="5">
        <f>(AP103)-(AQ103)</f>
        <v>0</v>
      </c>
      <c r="AS103" s="6">
        <f>IF(AQ103=0,"",(AP103)/(AQ103))</f>
        <v>0</v>
      </c>
      <c r="AT103" s="5">
        <f>((((((((((B103)+(F103))+(J103))+(N103))+(R103))+(V103))+(Z103))+(AD103))+(AH103))+(AL103))+(AP103)</f>
        <v>0</v>
      </c>
      <c r="AU103" s="5">
        <f>((((((((((C103)+(G103))+(K103))+(O103))+(S103))+(W103))+(AA103))+(AE103))+(AI103))+(AM103))+(AQ103)</f>
        <v>0</v>
      </c>
      <c r="AV103" s="5">
        <f>(AT103)-(AU103)</f>
        <v>0</v>
      </c>
      <c r="AW103" s="6">
        <f>IF(AU103=0,"",(AT103)/(AU103))</f>
        <v>0</v>
      </c>
    </row>
    <row r="104" spans="1:49">
      <c r="A104" s="3" t="s">
        <v>116</v>
      </c>
      <c r="B104" s="5">
        <f>0</f>
        <v>0</v>
      </c>
      <c r="C104" s="5">
        <f>91.88</f>
        <v>0</v>
      </c>
      <c r="D104" s="5">
        <f>(B104)-(C104)</f>
        <v>0</v>
      </c>
      <c r="E104" s="6">
        <f>IF(C104=0,"",(B104)/(C104))</f>
        <v>0</v>
      </c>
      <c r="F104" s="5">
        <f>0</f>
        <v>0</v>
      </c>
      <c r="G104" s="5">
        <f>91.88</f>
        <v>0</v>
      </c>
      <c r="H104" s="5">
        <f>(F104)-(G104)</f>
        <v>0</v>
      </c>
      <c r="I104" s="6">
        <f>IF(G104=0,"",(F104)/(G104))</f>
        <v>0</v>
      </c>
      <c r="J104" s="5">
        <f>0</f>
        <v>0</v>
      </c>
      <c r="K104" s="5">
        <f>91.88</f>
        <v>0</v>
      </c>
      <c r="L104" s="5">
        <f>(J104)-(K104)</f>
        <v>0</v>
      </c>
      <c r="M104" s="6">
        <f>IF(K104=0,"",(J104)/(K104))</f>
        <v>0</v>
      </c>
      <c r="N104" s="5">
        <f>0</f>
        <v>0</v>
      </c>
      <c r="O104" s="5">
        <f>91.88</f>
        <v>0</v>
      </c>
      <c r="P104" s="5">
        <f>(N104)-(O104)</f>
        <v>0</v>
      </c>
      <c r="Q104" s="6">
        <f>IF(O104=0,"",(N104)/(O104))</f>
        <v>0</v>
      </c>
      <c r="R104" s="5">
        <f>24.5</f>
        <v>0</v>
      </c>
      <c r="S104" s="5">
        <f>91.88</f>
        <v>0</v>
      </c>
      <c r="T104" s="5">
        <f>(R104)-(S104)</f>
        <v>0</v>
      </c>
      <c r="U104" s="6">
        <f>IF(S104=0,"",(R104)/(S104))</f>
        <v>0</v>
      </c>
      <c r="V104" s="5">
        <f>0</f>
        <v>0</v>
      </c>
      <c r="W104" s="5">
        <f>91.88</f>
        <v>0</v>
      </c>
      <c r="X104" s="5">
        <f>(V104)-(W104)</f>
        <v>0</v>
      </c>
      <c r="Y104" s="6">
        <f>IF(W104=0,"",(V104)/(W104))</f>
        <v>0</v>
      </c>
      <c r="Z104" s="5">
        <f>0</f>
        <v>0</v>
      </c>
      <c r="AA104" s="5">
        <f>91.88</f>
        <v>0</v>
      </c>
      <c r="AB104" s="5">
        <f>(Z104)-(AA104)</f>
        <v>0</v>
      </c>
      <c r="AC104" s="6">
        <f>IF(AA104=0,"",(Z104)/(AA104))</f>
        <v>0</v>
      </c>
      <c r="AD104" s="5">
        <f>0</f>
        <v>0</v>
      </c>
      <c r="AE104" s="5">
        <f>91.88</f>
        <v>0</v>
      </c>
      <c r="AF104" s="5">
        <f>(AD104)-(AE104)</f>
        <v>0</v>
      </c>
      <c r="AG104" s="6">
        <f>IF(AE104=0,"",(AD104)/(AE104))</f>
        <v>0</v>
      </c>
      <c r="AH104" s="5">
        <f>0</f>
        <v>0</v>
      </c>
      <c r="AI104" s="5">
        <f>91.88</f>
        <v>0</v>
      </c>
      <c r="AJ104" s="5">
        <f>(AH104)-(AI104)</f>
        <v>0</v>
      </c>
      <c r="AK104" s="6">
        <f>IF(AI104=0,"",(AH104)/(AI104))</f>
        <v>0</v>
      </c>
      <c r="AL104" s="5">
        <f>0</f>
        <v>0</v>
      </c>
      <c r="AM104" s="5">
        <f>91.88</f>
        <v>0</v>
      </c>
      <c r="AN104" s="5">
        <f>(AL104)-(AM104)</f>
        <v>0</v>
      </c>
      <c r="AO104" s="6">
        <f>IF(AM104=0,"",(AL104)/(AM104))</f>
        <v>0</v>
      </c>
      <c r="AP104" s="4"/>
      <c r="AQ104" s="5">
        <f>91.88</f>
        <v>0</v>
      </c>
      <c r="AR104" s="5">
        <f>(AP104)-(AQ104)</f>
        <v>0</v>
      </c>
      <c r="AS104" s="6">
        <f>IF(AQ104=0,"",(AP104)/(AQ104))</f>
        <v>0</v>
      </c>
      <c r="AT104" s="5">
        <f>((((((((((B104)+(F104))+(J104))+(N104))+(R104))+(V104))+(Z104))+(AD104))+(AH104))+(AL104))+(AP104)</f>
        <v>0</v>
      </c>
      <c r="AU104" s="5">
        <f>((((((((((C104)+(G104))+(K104))+(O104))+(S104))+(W104))+(AA104))+(AE104))+(AI104))+(AM104))+(AQ104)</f>
        <v>0</v>
      </c>
      <c r="AV104" s="5">
        <f>(AT104)-(AU104)</f>
        <v>0</v>
      </c>
      <c r="AW104" s="6">
        <f>IF(AU104=0,"",(AT104)/(AU104))</f>
        <v>0</v>
      </c>
    </row>
    <row r="105" spans="1:49">
      <c r="A105" s="3" t="s">
        <v>117</v>
      </c>
      <c r="B105" s="5">
        <f>0</f>
        <v>0</v>
      </c>
      <c r="C105" s="4"/>
      <c r="D105" s="5">
        <f>(B105)-(C105)</f>
        <v>0</v>
      </c>
      <c r="E105" s="6">
        <f>IF(C105=0,"",(B105)/(C105))</f>
        <v>0</v>
      </c>
      <c r="F105" s="5">
        <f>0</f>
        <v>0</v>
      </c>
      <c r="G105" s="4"/>
      <c r="H105" s="5">
        <f>(F105)-(G105)</f>
        <v>0</v>
      </c>
      <c r="I105" s="6">
        <f>IF(G105=0,"",(F105)/(G105))</f>
        <v>0</v>
      </c>
      <c r="J105" s="5">
        <f>0</f>
        <v>0</v>
      </c>
      <c r="K105" s="4"/>
      <c r="L105" s="5">
        <f>(J105)-(K105)</f>
        <v>0</v>
      </c>
      <c r="M105" s="6">
        <f>IF(K105=0,"",(J105)/(K105))</f>
        <v>0</v>
      </c>
      <c r="N105" s="5">
        <f>0</f>
        <v>0</v>
      </c>
      <c r="O105" s="4"/>
      <c r="P105" s="5">
        <f>(N105)-(O105)</f>
        <v>0</v>
      </c>
      <c r="Q105" s="6">
        <f>IF(O105=0,"",(N105)/(O105))</f>
        <v>0</v>
      </c>
      <c r="R105" s="5">
        <f>0</f>
        <v>0</v>
      </c>
      <c r="S105" s="4"/>
      <c r="T105" s="5">
        <f>(R105)-(S105)</f>
        <v>0</v>
      </c>
      <c r="U105" s="6">
        <f>IF(S105=0,"",(R105)/(S105))</f>
        <v>0</v>
      </c>
      <c r="V105" s="5">
        <f>0</f>
        <v>0</v>
      </c>
      <c r="W105" s="4"/>
      <c r="X105" s="5">
        <f>(V105)-(W105)</f>
        <v>0</v>
      </c>
      <c r="Y105" s="6">
        <f>IF(W105=0,"",(V105)/(W105))</f>
        <v>0</v>
      </c>
      <c r="Z105" s="5">
        <f>0</f>
        <v>0</v>
      </c>
      <c r="AA105" s="4"/>
      <c r="AB105" s="5">
        <f>(Z105)-(AA105)</f>
        <v>0</v>
      </c>
      <c r="AC105" s="6">
        <f>IF(AA105=0,"",(Z105)/(AA105))</f>
        <v>0</v>
      </c>
      <c r="AD105" s="5">
        <f>0</f>
        <v>0</v>
      </c>
      <c r="AE105" s="4"/>
      <c r="AF105" s="5">
        <f>(AD105)-(AE105)</f>
        <v>0</v>
      </c>
      <c r="AG105" s="6">
        <f>IF(AE105=0,"",(AD105)/(AE105))</f>
        <v>0</v>
      </c>
      <c r="AH105" s="5">
        <f>0</f>
        <v>0</v>
      </c>
      <c r="AI105" s="4"/>
      <c r="AJ105" s="5">
        <f>(AH105)-(AI105)</f>
        <v>0</v>
      </c>
      <c r="AK105" s="6">
        <f>IF(AI105=0,"",(AH105)/(AI105))</f>
        <v>0</v>
      </c>
      <c r="AL105" s="5">
        <f>0</f>
        <v>0</v>
      </c>
      <c r="AM105" s="4"/>
      <c r="AN105" s="5">
        <f>(AL105)-(AM105)</f>
        <v>0</v>
      </c>
      <c r="AO105" s="6">
        <f>IF(AM105=0,"",(AL105)/(AM105))</f>
        <v>0</v>
      </c>
      <c r="AP105" s="4"/>
      <c r="AQ105" s="4"/>
      <c r="AR105" s="5">
        <f>(AP105)-(AQ105)</f>
        <v>0</v>
      </c>
      <c r="AS105" s="6">
        <f>IF(AQ105=0,"",(AP105)/(AQ105))</f>
        <v>0</v>
      </c>
      <c r="AT105" s="5">
        <f>((((((((((B105)+(F105))+(J105))+(N105))+(R105))+(V105))+(Z105))+(AD105))+(AH105))+(AL105))+(AP105)</f>
        <v>0</v>
      </c>
      <c r="AU105" s="5">
        <f>((((((((((C105)+(G105))+(K105))+(O105))+(S105))+(W105))+(AA105))+(AE105))+(AI105))+(AM105))+(AQ105)</f>
        <v>0</v>
      </c>
      <c r="AV105" s="5">
        <f>(AT105)-(AU105)</f>
        <v>0</v>
      </c>
      <c r="AW105" s="6">
        <f>IF(AU105=0,"",(AT105)/(AU105))</f>
        <v>0</v>
      </c>
    </row>
    <row r="106" spans="1:49">
      <c r="A106" s="3" t="s">
        <v>118</v>
      </c>
      <c r="B106" s="7">
        <f>(((B102)+(B103))+(B104))+(B105)</f>
        <v>0</v>
      </c>
      <c r="C106" s="7">
        <f>(((C102)+(C103))+(C104))+(C105)</f>
        <v>0</v>
      </c>
      <c r="D106" s="7">
        <f>(B106)-(C106)</f>
        <v>0</v>
      </c>
      <c r="E106" s="8">
        <f>IF(C106=0,"",(B106)/(C106))</f>
        <v>0</v>
      </c>
      <c r="F106" s="7">
        <f>(((F102)+(F103))+(F104))+(F105)</f>
        <v>0</v>
      </c>
      <c r="G106" s="7">
        <f>(((G102)+(G103))+(G104))+(G105)</f>
        <v>0</v>
      </c>
      <c r="H106" s="7">
        <f>(F106)-(G106)</f>
        <v>0</v>
      </c>
      <c r="I106" s="8">
        <f>IF(G106=0,"",(F106)/(G106))</f>
        <v>0</v>
      </c>
      <c r="J106" s="7">
        <f>(((J102)+(J103))+(J104))+(J105)</f>
        <v>0</v>
      </c>
      <c r="K106" s="7">
        <f>(((K102)+(K103))+(K104))+(K105)</f>
        <v>0</v>
      </c>
      <c r="L106" s="7">
        <f>(J106)-(K106)</f>
        <v>0</v>
      </c>
      <c r="M106" s="8">
        <f>IF(K106=0,"",(J106)/(K106))</f>
        <v>0</v>
      </c>
      <c r="N106" s="7">
        <f>(((N102)+(N103))+(N104))+(N105)</f>
        <v>0</v>
      </c>
      <c r="O106" s="7">
        <f>(((O102)+(O103))+(O104))+(O105)</f>
        <v>0</v>
      </c>
      <c r="P106" s="7">
        <f>(N106)-(O106)</f>
        <v>0</v>
      </c>
      <c r="Q106" s="8">
        <f>IF(O106=0,"",(N106)/(O106))</f>
        <v>0</v>
      </c>
      <c r="R106" s="7">
        <f>(((R102)+(R103))+(R104))+(R105)</f>
        <v>0</v>
      </c>
      <c r="S106" s="7">
        <f>(((S102)+(S103))+(S104))+(S105)</f>
        <v>0</v>
      </c>
      <c r="T106" s="7">
        <f>(R106)-(S106)</f>
        <v>0</v>
      </c>
      <c r="U106" s="8">
        <f>IF(S106=0,"",(R106)/(S106))</f>
        <v>0</v>
      </c>
      <c r="V106" s="7">
        <f>(((V102)+(V103))+(V104))+(V105)</f>
        <v>0</v>
      </c>
      <c r="W106" s="7">
        <f>(((W102)+(W103))+(W104))+(W105)</f>
        <v>0</v>
      </c>
      <c r="X106" s="7">
        <f>(V106)-(W106)</f>
        <v>0</v>
      </c>
      <c r="Y106" s="8">
        <f>IF(W106=0,"",(V106)/(W106))</f>
        <v>0</v>
      </c>
      <c r="Z106" s="7">
        <f>(((Z102)+(Z103))+(Z104))+(Z105)</f>
        <v>0</v>
      </c>
      <c r="AA106" s="7">
        <f>(((AA102)+(AA103))+(AA104))+(AA105)</f>
        <v>0</v>
      </c>
      <c r="AB106" s="7">
        <f>(Z106)-(AA106)</f>
        <v>0</v>
      </c>
      <c r="AC106" s="8">
        <f>IF(AA106=0,"",(Z106)/(AA106))</f>
        <v>0</v>
      </c>
      <c r="AD106" s="7">
        <f>(((AD102)+(AD103))+(AD104))+(AD105)</f>
        <v>0</v>
      </c>
      <c r="AE106" s="7">
        <f>(((AE102)+(AE103))+(AE104))+(AE105)</f>
        <v>0</v>
      </c>
      <c r="AF106" s="7">
        <f>(AD106)-(AE106)</f>
        <v>0</v>
      </c>
      <c r="AG106" s="8">
        <f>IF(AE106=0,"",(AD106)/(AE106))</f>
        <v>0</v>
      </c>
      <c r="AH106" s="7">
        <f>(((AH102)+(AH103))+(AH104))+(AH105)</f>
        <v>0</v>
      </c>
      <c r="AI106" s="7">
        <f>(((AI102)+(AI103))+(AI104))+(AI105)</f>
        <v>0</v>
      </c>
      <c r="AJ106" s="7">
        <f>(AH106)-(AI106)</f>
        <v>0</v>
      </c>
      <c r="AK106" s="8">
        <f>IF(AI106=0,"",(AH106)/(AI106))</f>
        <v>0</v>
      </c>
      <c r="AL106" s="7">
        <f>(((AL102)+(AL103))+(AL104))+(AL105)</f>
        <v>0</v>
      </c>
      <c r="AM106" s="7">
        <f>(((AM102)+(AM103))+(AM104))+(AM105)</f>
        <v>0</v>
      </c>
      <c r="AN106" s="7">
        <f>(AL106)-(AM106)</f>
        <v>0</v>
      </c>
      <c r="AO106" s="8">
        <f>IF(AM106=0,"",(AL106)/(AM106))</f>
        <v>0</v>
      </c>
      <c r="AP106" s="7">
        <f>(((AP102)+(AP103))+(AP104))+(AP105)</f>
        <v>0</v>
      </c>
      <c r="AQ106" s="7">
        <f>(((AQ102)+(AQ103))+(AQ104))+(AQ105)</f>
        <v>0</v>
      </c>
      <c r="AR106" s="7">
        <f>(AP106)-(AQ106)</f>
        <v>0</v>
      </c>
      <c r="AS106" s="8">
        <f>IF(AQ106=0,"",(AP106)/(AQ106))</f>
        <v>0</v>
      </c>
      <c r="AT106" s="7">
        <f>((((((((((B106)+(F106))+(J106))+(N106))+(R106))+(V106))+(Z106))+(AD106))+(AH106))+(AL106))+(AP106)</f>
        <v>0</v>
      </c>
      <c r="AU106" s="7">
        <f>((((((((((C106)+(G106))+(K106))+(O106))+(S106))+(W106))+(AA106))+(AE106))+(AI106))+(AM106))+(AQ106)</f>
        <v>0</v>
      </c>
      <c r="AV106" s="7">
        <f>(AT106)-(AU106)</f>
        <v>0</v>
      </c>
      <c r="AW106" s="8">
        <f>IF(AU106=0,"",(AT106)/(AU106))</f>
        <v>0</v>
      </c>
    </row>
    <row r="107" spans="1:49">
      <c r="A107" s="3" t="s">
        <v>119</v>
      </c>
      <c r="B107" s="4"/>
      <c r="C107" s="4"/>
      <c r="D107" s="5">
        <f>(B107)-(C107)</f>
        <v>0</v>
      </c>
      <c r="E107" s="6">
        <f>IF(C107=0,"",(B107)/(C107))</f>
        <v>0</v>
      </c>
      <c r="F107" s="4"/>
      <c r="G107" s="4"/>
      <c r="H107" s="5">
        <f>(F107)-(G107)</f>
        <v>0</v>
      </c>
      <c r="I107" s="6">
        <f>IF(G107=0,"",(F107)/(G107))</f>
        <v>0</v>
      </c>
      <c r="J107" s="4"/>
      <c r="K107" s="4"/>
      <c r="L107" s="5">
        <f>(J107)-(K107)</f>
        <v>0</v>
      </c>
      <c r="M107" s="6">
        <f>IF(K107=0,"",(J107)/(K107))</f>
        <v>0</v>
      </c>
      <c r="N107" s="4"/>
      <c r="O107" s="4"/>
      <c r="P107" s="5">
        <f>(N107)-(O107)</f>
        <v>0</v>
      </c>
      <c r="Q107" s="6">
        <f>IF(O107=0,"",(N107)/(O107))</f>
        <v>0</v>
      </c>
      <c r="R107" s="4"/>
      <c r="S107" s="4"/>
      <c r="T107" s="5">
        <f>(R107)-(S107)</f>
        <v>0</v>
      </c>
      <c r="U107" s="6">
        <f>IF(S107=0,"",(R107)/(S107))</f>
        <v>0</v>
      </c>
      <c r="V107" s="4"/>
      <c r="W107" s="4"/>
      <c r="X107" s="5">
        <f>(V107)-(W107)</f>
        <v>0</v>
      </c>
      <c r="Y107" s="6">
        <f>IF(W107=0,"",(V107)/(W107))</f>
        <v>0</v>
      </c>
      <c r="Z107" s="4"/>
      <c r="AA107" s="4"/>
      <c r="AB107" s="5">
        <f>(Z107)-(AA107)</f>
        <v>0</v>
      </c>
      <c r="AC107" s="6">
        <f>IF(AA107=0,"",(Z107)/(AA107))</f>
        <v>0</v>
      </c>
      <c r="AD107" s="4"/>
      <c r="AE107" s="4"/>
      <c r="AF107" s="5">
        <f>(AD107)-(AE107)</f>
        <v>0</v>
      </c>
      <c r="AG107" s="6">
        <f>IF(AE107=0,"",(AD107)/(AE107))</f>
        <v>0</v>
      </c>
      <c r="AH107" s="4"/>
      <c r="AI107" s="4"/>
      <c r="AJ107" s="5">
        <f>(AH107)-(AI107)</f>
        <v>0</v>
      </c>
      <c r="AK107" s="6">
        <f>IF(AI107=0,"",(AH107)/(AI107))</f>
        <v>0</v>
      </c>
      <c r="AL107" s="4"/>
      <c r="AM107" s="4"/>
      <c r="AN107" s="5">
        <f>(AL107)-(AM107)</f>
        <v>0</v>
      </c>
      <c r="AO107" s="6">
        <f>IF(AM107=0,"",(AL107)/(AM107))</f>
        <v>0</v>
      </c>
      <c r="AP107" s="4"/>
      <c r="AQ107" s="4"/>
      <c r="AR107" s="5">
        <f>(AP107)-(AQ107)</f>
        <v>0</v>
      </c>
      <c r="AS107" s="6">
        <f>IF(AQ107=0,"",(AP107)/(AQ107))</f>
        <v>0</v>
      </c>
      <c r="AT107" s="5">
        <f>((((((((((B107)+(F107))+(J107))+(N107))+(R107))+(V107))+(Z107))+(AD107))+(AH107))+(AL107))+(AP107)</f>
        <v>0</v>
      </c>
      <c r="AU107" s="5">
        <f>((((((((((C107)+(G107))+(K107))+(O107))+(S107))+(W107))+(AA107))+(AE107))+(AI107))+(AM107))+(AQ107)</f>
        <v>0</v>
      </c>
      <c r="AV107" s="5">
        <f>(AT107)-(AU107)</f>
        <v>0</v>
      </c>
      <c r="AW107" s="6">
        <f>IF(AU107=0,"",(AT107)/(AU107))</f>
        <v>0</v>
      </c>
    </row>
    <row r="108" spans="1:49">
      <c r="A108" s="3" t="s">
        <v>120</v>
      </c>
      <c r="B108" s="5">
        <f>0</f>
        <v>0</v>
      </c>
      <c r="C108" s="5">
        <f>325</f>
        <v>0</v>
      </c>
      <c r="D108" s="5">
        <f>(B108)-(C108)</f>
        <v>0</v>
      </c>
      <c r="E108" s="6">
        <f>IF(C108=0,"",(B108)/(C108))</f>
        <v>0</v>
      </c>
      <c r="F108" s="5">
        <f>0</f>
        <v>0</v>
      </c>
      <c r="G108" s="5">
        <f>325</f>
        <v>0</v>
      </c>
      <c r="H108" s="5">
        <f>(F108)-(G108)</f>
        <v>0</v>
      </c>
      <c r="I108" s="6">
        <f>IF(G108=0,"",(F108)/(G108))</f>
        <v>0</v>
      </c>
      <c r="J108" s="5">
        <f>81.25</f>
        <v>0</v>
      </c>
      <c r="K108" s="5">
        <f>325</f>
        <v>0</v>
      </c>
      <c r="L108" s="5">
        <f>(J108)-(K108)</f>
        <v>0</v>
      </c>
      <c r="M108" s="6">
        <f>IF(K108=0,"",(J108)/(K108))</f>
        <v>0</v>
      </c>
      <c r="N108" s="5">
        <f>325</f>
        <v>0</v>
      </c>
      <c r="O108" s="5">
        <f>325</f>
        <v>0</v>
      </c>
      <c r="P108" s="5">
        <f>(N108)-(O108)</f>
        <v>0</v>
      </c>
      <c r="Q108" s="6">
        <f>IF(O108=0,"",(N108)/(O108))</f>
        <v>0</v>
      </c>
      <c r="R108" s="5">
        <f>146.25</f>
        <v>0</v>
      </c>
      <c r="S108" s="5">
        <f>325</f>
        <v>0</v>
      </c>
      <c r="T108" s="5">
        <f>(R108)-(S108)</f>
        <v>0</v>
      </c>
      <c r="U108" s="6">
        <f>IF(S108=0,"",(R108)/(S108))</f>
        <v>0</v>
      </c>
      <c r="V108" s="5">
        <f>365.62</f>
        <v>0</v>
      </c>
      <c r="W108" s="5">
        <f>325</f>
        <v>0</v>
      </c>
      <c r="X108" s="5">
        <f>(V108)-(W108)</f>
        <v>0</v>
      </c>
      <c r="Y108" s="6">
        <f>IF(W108=0,"",(V108)/(W108))</f>
        <v>0</v>
      </c>
      <c r="Z108" s="5">
        <f>178.75</f>
        <v>0</v>
      </c>
      <c r="AA108" s="5">
        <f>325</f>
        <v>0</v>
      </c>
      <c r="AB108" s="5">
        <f>(Z108)-(AA108)</f>
        <v>0</v>
      </c>
      <c r="AC108" s="6">
        <f>IF(AA108=0,"",(Z108)/(AA108))</f>
        <v>0</v>
      </c>
      <c r="AD108" s="5">
        <f>0</f>
        <v>0</v>
      </c>
      <c r="AE108" s="5">
        <f>325</f>
        <v>0</v>
      </c>
      <c r="AF108" s="5">
        <f>(AD108)-(AE108)</f>
        <v>0</v>
      </c>
      <c r="AG108" s="6">
        <f>IF(AE108=0,"",(AD108)/(AE108))</f>
        <v>0</v>
      </c>
      <c r="AH108" s="5">
        <f>542.75</f>
        <v>0</v>
      </c>
      <c r="AI108" s="5">
        <f>325</f>
        <v>0</v>
      </c>
      <c r="AJ108" s="5">
        <f>(AH108)-(AI108)</f>
        <v>0</v>
      </c>
      <c r="AK108" s="6">
        <f>IF(AI108=0,"",(AH108)/(AI108))</f>
        <v>0</v>
      </c>
      <c r="AL108" s="5">
        <f>0</f>
        <v>0</v>
      </c>
      <c r="AM108" s="5">
        <f>325</f>
        <v>0</v>
      </c>
      <c r="AN108" s="5">
        <f>(AL108)-(AM108)</f>
        <v>0</v>
      </c>
      <c r="AO108" s="6">
        <f>IF(AM108=0,"",(AL108)/(AM108))</f>
        <v>0</v>
      </c>
      <c r="AP108" s="5">
        <f>351</f>
        <v>0</v>
      </c>
      <c r="AQ108" s="5">
        <f>325</f>
        <v>0</v>
      </c>
      <c r="AR108" s="5">
        <f>(AP108)-(AQ108)</f>
        <v>0</v>
      </c>
      <c r="AS108" s="6">
        <f>IF(AQ108=0,"",(AP108)/(AQ108))</f>
        <v>0</v>
      </c>
      <c r="AT108" s="5">
        <f>((((((((((B108)+(F108))+(J108))+(N108))+(R108))+(V108))+(Z108))+(AD108))+(AH108))+(AL108))+(AP108)</f>
        <v>0</v>
      </c>
      <c r="AU108" s="5">
        <f>((((((((((C108)+(G108))+(K108))+(O108))+(S108))+(W108))+(AA108))+(AE108))+(AI108))+(AM108))+(AQ108)</f>
        <v>0</v>
      </c>
      <c r="AV108" s="5">
        <f>(AT108)-(AU108)</f>
        <v>0</v>
      </c>
      <c r="AW108" s="6">
        <f>IF(AU108=0,"",(AT108)/(AU108))</f>
        <v>0</v>
      </c>
    </row>
    <row r="109" spans="1:49">
      <c r="A109" s="3" t="s">
        <v>121</v>
      </c>
      <c r="B109" s="5">
        <f>0</f>
        <v>0</v>
      </c>
      <c r="C109" s="5">
        <f>175</f>
        <v>0</v>
      </c>
      <c r="D109" s="5">
        <f>(B109)-(C109)</f>
        <v>0</v>
      </c>
      <c r="E109" s="6">
        <f>IF(C109=0,"",(B109)/(C109))</f>
        <v>0</v>
      </c>
      <c r="F109" s="5">
        <f>0</f>
        <v>0</v>
      </c>
      <c r="G109" s="5">
        <f>175</f>
        <v>0</v>
      </c>
      <c r="H109" s="5">
        <f>(F109)-(G109)</f>
        <v>0</v>
      </c>
      <c r="I109" s="6">
        <f>IF(G109=0,"",(F109)/(G109))</f>
        <v>0</v>
      </c>
      <c r="J109" s="5">
        <f>43.75</f>
        <v>0</v>
      </c>
      <c r="K109" s="5">
        <f>175</f>
        <v>0</v>
      </c>
      <c r="L109" s="5">
        <f>(J109)-(K109)</f>
        <v>0</v>
      </c>
      <c r="M109" s="6">
        <f>IF(K109=0,"",(J109)/(K109))</f>
        <v>0</v>
      </c>
      <c r="N109" s="5">
        <f>175</f>
        <v>0</v>
      </c>
      <c r="O109" s="5">
        <f>175</f>
        <v>0</v>
      </c>
      <c r="P109" s="5">
        <f>(N109)-(O109)</f>
        <v>0</v>
      </c>
      <c r="Q109" s="6">
        <f>IF(O109=0,"",(N109)/(O109))</f>
        <v>0</v>
      </c>
      <c r="R109" s="5">
        <f>78.75</f>
        <v>0</v>
      </c>
      <c r="S109" s="5">
        <f>175</f>
        <v>0</v>
      </c>
      <c r="T109" s="5">
        <f>(R109)-(S109)</f>
        <v>0</v>
      </c>
      <c r="U109" s="6">
        <f>IF(S109=0,"",(R109)/(S109))</f>
        <v>0</v>
      </c>
      <c r="V109" s="5">
        <f>196.88</f>
        <v>0</v>
      </c>
      <c r="W109" s="5">
        <f>175</f>
        <v>0</v>
      </c>
      <c r="X109" s="5">
        <f>(V109)-(W109)</f>
        <v>0</v>
      </c>
      <c r="Y109" s="6">
        <f>IF(W109=0,"",(V109)/(W109))</f>
        <v>0</v>
      </c>
      <c r="Z109" s="5">
        <f>96.25</f>
        <v>0</v>
      </c>
      <c r="AA109" s="5">
        <f>175</f>
        <v>0</v>
      </c>
      <c r="AB109" s="5">
        <f>(Z109)-(AA109)</f>
        <v>0</v>
      </c>
      <c r="AC109" s="6">
        <f>IF(AA109=0,"",(Z109)/(AA109))</f>
        <v>0</v>
      </c>
      <c r="AD109" s="5">
        <f>0</f>
        <v>0</v>
      </c>
      <c r="AE109" s="5">
        <f>175</f>
        <v>0</v>
      </c>
      <c r="AF109" s="5">
        <f>(AD109)-(AE109)</f>
        <v>0</v>
      </c>
      <c r="AG109" s="6">
        <f>IF(AE109=0,"",(AD109)/(AE109))</f>
        <v>0</v>
      </c>
      <c r="AH109" s="5">
        <f>292.25</f>
        <v>0</v>
      </c>
      <c r="AI109" s="5">
        <f>175</f>
        <v>0</v>
      </c>
      <c r="AJ109" s="5">
        <f>(AH109)-(AI109)</f>
        <v>0</v>
      </c>
      <c r="AK109" s="6">
        <f>IF(AI109=0,"",(AH109)/(AI109))</f>
        <v>0</v>
      </c>
      <c r="AL109" s="5">
        <f>0</f>
        <v>0</v>
      </c>
      <c r="AM109" s="5">
        <f>175</f>
        <v>0</v>
      </c>
      <c r="AN109" s="5">
        <f>(AL109)-(AM109)</f>
        <v>0</v>
      </c>
      <c r="AO109" s="6">
        <f>IF(AM109=0,"",(AL109)/(AM109))</f>
        <v>0</v>
      </c>
      <c r="AP109" s="5">
        <f>189</f>
        <v>0</v>
      </c>
      <c r="AQ109" s="5">
        <f>175</f>
        <v>0</v>
      </c>
      <c r="AR109" s="5">
        <f>(AP109)-(AQ109)</f>
        <v>0</v>
      </c>
      <c r="AS109" s="6">
        <f>IF(AQ109=0,"",(AP109)/(AQ109))</f>
        <v>0</v>
      </c>
      <c r="AT109" s="5">
        <f>((((((((((B109)+(F109))+(J109))+(N109))+(R109))+(V109))+(Z109))+(AD109))+(AH109))+(AL109))+(AP109)</f>
        <v>0</v>
      </c>
      <c r="AU109" s="5">
        <f>((((((((((C109)+(G109))+(K109))+(O109))+(S109))+(W109))+(AA109))+(AE109))+(AI109))+(AM109))+(AQ109)</f>
        <v>0</v>
      </c>
      <c r="AV109" s="5">
        <f>(AT109)-(AU109)</f>
        <v>0</v>
      </c>
      <c r="AW109" s="6">
        <f>IF(AU109=0,"",(AT109)/(AU109))</f>
        <v>0</v>
      </c>
    </row>
    <row r="110" spans="1:49">
      <c r="A110" s="3" t="s">
        <v>122</v>
      </c>
      <c r="B110" s="5">
        <f>0</f>
        <v>0</v>
      </c>
      <c r="C110" s="4"/>
      <c r="D110" s="5">
        <f>(B110)-(C110)</f>
        <v>0</v>
      </c>
      <c r="E110" s="6">
        <f>IF(C110=0,"",(B110)/(C110))</f>
        <v>0</v>
      </c>
      <c r="F110" s="5">
        <f>0</f>
        <v>0</v>
      </c>
      <c r="G110" s="4"/>
      <c r="H110" s="5">
        <f>(F110)-(G110)</f>
        <v>0</v>
      </c>
      <c r="I110" s="6">
        <f>IF(G110=0,"",(F110)/(G110))</f>
        <v>0</v>
      </c>
      <c r="J110" s="5">
        <f>0</f>
        <v>0</v>
      </c>
      <c r="K110" s="4"/>
      <c r="L110" s="5">
        <f>(J110)-(K110)</f>
        <v>0</v>
      </c>
      <c r="M110" s="6">
        <f>IF(K110=0,"",(J110)/(K110))</f>
        <v>0</v>
      </c>
      <c r="N110" s="5">
        <f>0</f>
        <v>0</v>
      </c>
      <c r="O110" s="4"/>
      <c r="P110" s="5">
        <f>(N110)-(O110)</f>
        <v>0</v>
      </c>
      <c r="Q110" s="6">
        <f>IF(O110=0,"",(N110)/(O110))</f>
        <v>0</v>
      </c>
      <c r="R110" s="5">
        <f>0</f>
        <v>0</v>
      </c>
      <c r="S110" s="4"/>
      <c r="T110" s="5">
        <f>(R110)-(S110)</f>
        <v>0</v>
      </c>
      <c r="U110" s="6">
        <f>IF(S110=0,"",(R110)/(S110))</f>
        <v>0</v>
      </c>
      <c r="V110" s="5">
        <f>0</f>
        <v>0</v>
      </c>
      <c r="W110" s="4"/>
      <c r="X110" s="5">
        <f>(V110)-(W110)</f>
        <v>0</v>
      </c>
      <c r="Y110" s="6">
        <f>IF(W110=0,"",(V110)/(W110))</f>
        <v>0</v>
      </c>
      <c r="Z110" s="5">
        <f>0</f>
        <v>0</v>
      </c>
      <c r="AA110" s="4"/>
      <c r="AB110" s="5">
        <f>(Z110)-(AA110)</f>
        <v>0</v>
      </c>
      <c r="AC110" s="6">
        <f>IF(AA110=0,"",(Z110)/(AA110))</f>
        <v>0</v>
      </c>
      <c r="AD110" s="5">
        <f>0</f>
        <v>0</v>
      </c>
      <c r="AE110" s="4"/>
      <c r="AF110" s="5">
        <f>(AD110)-(AE110)</f>
        <v>0</v>
      </c>
      <c r="AG110" s="6">
        <f>IF(AE110=0,"",(AD110)/(AE110))</f>
        <v>0</v>
      </c>
      <c r="AH110" s="5">
        <f>0</f>
        <v>0</v>
      </c>
      <c r="AI110" s="4"/>
      <c r="AJ110" s="5">
        <f>(AH110)-(AI110)</f>
        <v>0</v>
      </c>
      <c r="AK110" s="6">
        <f>IF(AI110=0,"",(AH110)/(AI110))</f>
        <v>0</v>
      </c>
      <c r="AL110" s="5">
        <f>0</f>
        <v>0</v>
      </c>
      <c r="AM110" s="4"/>
      <c r="AN110" s="5">
        <f>(AL110)-(AM110)</f>
        <v>0</v>
      </c>
      <c r="AO110" s="6">
        <f>IF(AM110=0,"",(AL110)/(AM110))</f>
        <v>0</v>
      </c>
      <c r="AP110" s="5">
        <f>0</f>
        <v>0</v>
      </c>
      <c r="AQ110" s="4"/>
      <c r="AR110" s="5">
        <f>(AP110)-(AQ110)</f>
        <v>0</v>
      </c>
      <c r="AS110" s="6">
        <f>IF(AQ110=0,"",(AP110)/(AQ110))</f>
        <v>0</v>
      </c>
      <c r="AT110" s="5">
        <f>((((((((((B110)+(F110))+(J110))+(N110))+(R110))+(V110))+(Z110))+(AD110))+(AH110))+(AL110))+(AP110)</f>
        <v>0</v>
      </c>
      <c r="AU110" s="5">
        <f>((((((((((C110)+(G110))+(K110))+(O110))+(S110))+(W110))+(AA110))+(AE110))+(AI110))+(AM110))+(AQ110)</f>
        <v>0</v>
      </c>
      <c r="AV110" s="5">
        <f>(AT110)-(AU110)</f>
        <v>0</v>
      </c>
      <c r="AW110" s="6">
        <f>IF(AU110=0,"",(AT110)/(AU110))</f>
        <v>0</v>
      </c>
    </row>
    <row r="111" spans="1:49">
      <c r="A111" s="3" t="s">
        <v>123</v>
      </c>
      <c r="B111" s="7">
        <f>(((B107)+(B108))+(B109))+(B110)</f>
        <v>0</v>
      </c>
      <c r="C111" s="7">
        <f>(((C107)+(C108))+(C109))+(C110)</f>
        <v>0</v>
      </c>
      <c r="D111" s="7">
        <f>(B111)-(C111)</f>
        <v>0</v>
      </c>
      <c r="E111" s="8">
        <f>IF(C111=0,"",(B111)/(C111))</f>
        <v>0</v>
      </c>
      <c r="F111" s="7">
        <f>(((F107)+(F108))+(F109))+(F110)</f>
        <v>0</v>
      </c>
      <c r="G111" s="7">
        <f>(((G107)+(G108))+(G109))+(G110)</f>
        <v>0</v>
      </c>
      <c r="H111" s="7">
        <f>(F111)-(G111)</f>
        <v>0</v>
      </c>
      <c r="I111" s="8">
        <f>IF(G111=0,"",(F111)/(G111))</f>
        <v>0</v>
      </c>
      <c r="J111" s="7">
        <f>(((J107)+(J108))+(J109))+(J110)</f>
        <v>0</v>
      </c>
      <c r="K111" s="7">
        <f>(((K107)+(K108))+(K109))+(K110)</f>
        <v>0</v>
      </c>
      <c r="L111" s="7">
        <f>(J111)-(K111)</f>
        <v>0</v>
      </c>
      <c r="M111" s="8">
        <f>IF(K111=0,"",(J111)/(K111))</f>
        <v>0</v>
      </c>
      <c r="N111" s="7">
        <f>(((N107)+(N108))+(N109))+(N110)</f>
        <v>0</v>
      </c>
      <c r="O111" s="7">
        <f>(((O107)+(O108))+(O109))+(O110)</f>
        <v>0</v>
      </c>
      <c r="P111" s="7">
        <f>(N111)-(O111)</f>
        <v>0</v>
      </c>
      <c r="Q111" s="8">
        <f>IF(O111=0,"",(N111)/(O111))</f>
        <v>0</v>
      </c>
      <c r="R111" s="7">
        <f>(((R107)+(R108))+(R109))+(R110)</f>
        <v>0</v>
      </c>
      <c r="S111" s="7">
        <f>(((S107)+(S108))+(S109))+(S110)</f>
        <v>0</v>
      </c>
      <c r="T111" s="7">
        <f>(R111)-(S111)</f>
        <v>0</v>
      </c>
      <c r="U111" s="8">
        <f>IF(S111=0,"",(R111)/(S111))</f>
        <v>0</v>
      </c>
      <c r="V111" s="7">
        <f>(((V107)+(V108))+(V109))+(V110)</f>
        <v>0</v>
      </c>
      <c r="W111" s="7">
        <f>(((W107)+(W108))+(W109))+(W110)</f>
        <v>0</v>
      </c>
      <c r="X111" s="7">
        <f>(V111)-(W111)</f>
        <v>0</v>
      </c>
      <c r="Y111" s="8">
        <f>IF(W111=0,"",(V111)/(W111))</f>
        <v>0</v>
      </c>
      <c r="Z111" s="7">
        <f>(((Z107)+(Z108))+(Z109))+(Z110)</f>
        <v>0</v>
      </c>
      <c r="AA111" s="7">
        <f>(((AA107)+(AA108))+(AA109))+(AA110)</f>
        <v>0</v>
      </c>
      <c r="AB111" s="7">
        <f>(Z111)-(AA111)</f>
        <v>0</v>
      </c>
      <c r="AC111" s="8">
        <f>IF(AA111=0,"",(Z111)/(AA111))</f>
        <v>0</v>
      </c>
      <c r="AD111" s="7">
        <f>(((AD107)+(AD108))+(AD109))+(AD110)</f>
        <v>0</v>
      </c>
      <c r="AE111" s="7">
        <f>(((AE107)+(AE108))+(AE109))+(AE110)</f>
        <v>0</v>
      </c>
      <c r="AF111" s="7">
        <f>(AD111)-(AE111)</f>
        <v>0</v>
      </c>
      <c r="AG111" s="8">
        <f>IF(AE111=0,"",(AD111)/(AE111))</f>
        <v>0</v>
      </c>
      <c r="AH111" s="7">
        <f>(((AH107)+(AH108))+(AH109))+(AH110)</f>
        <v>0</v>
      </c>
      <c r="AI111" s="7">
        <f>(((AI107)+(AI108))+(AI109))+(AI110)</f>
        <v>0</v>
      </c>
      <c r="AJ111" s="7">
        <f>(AH111)-(AI111)</f>
        <v>0</v>
      </c>
      <c r="AK111" s="8">
        <f>IF(AI111=0,"",(AH111)/(AI111))</f>
        <v>0</v>
      </c>
      <c r="AL111" s="7">
        <f>(((AL107)+(AL108))+(AL109))+(AL110)</f>
        <v>0</v>
      </c>
      <c r="AM111" s="7">
        <f>(((AM107)+(AM108))+(AM109))+(AM110)</f>
        <v>0</v>
      </c>
      <c r="AN111" s="7">
        <f>(AL111)-(AM111)</f>
        <v>0</v>
      </c>
      <c r="AO111" s="8">
        <f>IF(AM111=0,"",(AL111)/(AM111))</f>
        <v>0</v>
      </c>
      <c r="AP111" s="7">
        <f>(((AP107)+(AP108))+(AP109))+(AP110)</f>
        <v>0</v>
      </c>
      <c r="AQ111" s="7">
        <f>(((AQ107)+(AQ108))+(AQ109))+(AQ110)</f>
        <v>0</v>
      </c>
      <c r="AR111" s="7">
        <f>(AP111)-(AQ111)</f>
        <v>0</v>
      </c>
      <c r="AS111" s="8">
        <f>IF(AQ111=0,"",(AP111)/(AQ111))</f>
        <v>0</v>
      </c>
      <c r="AT111" s="7">
        <f>((((((((((B111)+(F111))+(J111))+(N111))+(R111))+(V111))+(Z111))+(AD111))+(AH111))+(AL111))+(AP111)</f>
        <v>0</v>
      </c>
      <c r="AU111" s="7">
        <f>((((((((((C111)+(G111))+(K111))+(O111))+(S111))+(W111))+(AA111))+(AE111))+(AI111))+(AM111))+(AQ111)</f>
        <v>0</v>
      </c>
      <c r="AV111" s="7">
        <f>(AT111)-(AU111)</f>
        <v>0</v>
      </c>
      <c r="AW111" s="8">
        <f>IF(AU111=0,"",(AT111)/(AU111))</f>
        <v>0</v>
      </c>
    </row>
    <row r="112" spans="1:49">
      <c r="A112" s="3" t="s">
        <v>124</v>
      </c>
      <c r="B112" s="4"/>
      <c r="C112" s="4"/>
      <c r="D112" s="5">
        <f>(B112)-(C112)</f>
        <v>0</v>
      </c>
      <c r="E112" s="6">
        <f>IF(C112=0,"",(B112)/(C112))</f>
        <v>0</v>
      </c>
      <c r="F112" s="4"/>
      <c r="G112" s="4"/>
      <c r="H112" s="5">
        <f>(F112)-(G112)</f>
        <v>0</v>
      </c>
      <c r="I112" s="6">
        <f>IF(G112=0,"",(F112)/(G112))</f>
        <v>0</v>
      </c>
      <c r="J112" s="4"/>
      <c r="K112" s="4"/>
      <c r="L112" s="5">
        <f>(J112)-(K112)</f>
        <v>0</v>
      </c>
      <c r="M112" s="6">
        <f>IF(K112=0,"",(J112)/(K112))</f>
        <v>0</v>
      </c>
      <c r="N112" s="4"/>
      <c r="O112" s="4"/>
      <c r="P112" s="5">
        <f>(N112)-(O112)</f>
        <v>0</v>
      </c>
      <c r="Q112" s="6">
        <f>IF(O112=0,"",(N112)/(O112))</f>
        <v>0</v>
      </c>
      <c r="R112" s="4"/>
      <c r="S112" s="4"/>
      <c r="T112" s="5">
        <f>(R112)-(S112)</f>
        <v>0</v>
      </c>
      <c r="U112" s="6">
        <f>IF(S112=0,"",(R112)/(S112))</f>
        <v>0</v>
      </c>
      <c r="V112" s="4"/>
      <c r="W112" s="4"/>
      <c r="X112" s="5">
        <f>(V112)-(W112)</f>
        <v>0</v>
      </c>
      <c r="Y112" s="6">
        <f>IF(W112=0,"",(V112)/(W112))</f>
        <v>0</v>
      </c>
      <c r="Z112" s="4"/>
      <c r="AA112" s="4"/>
      <c r="AB112" s="5">
        <f>(Z112)-(AA112)</f>
        <v>0</v>
      </c>
      <c r="AC112" s="6">
        <f>IF(AA112=0,"",(Z112)/(AA112))</f>
        <v>0</v>
      </c>
      <c r="AD112" s="4"/>
      <c r="AE112" s="4"/>
      <c r="AF112" s="5">
        <f>(AD112)-(AE112)</f>
        <v>0</v>
      </c>
      <c r="AG112" s="6">
        <f>IF(AE112=0,"",(AD112)/(AE112))</f>
        <v>0</v>
      </c>
      <c r="AH112" s="4"/>
      <c r="AI112" s="4"/>
      <c r="AJ112" s="5">
        <f>(AH112)-(AI112)</f>
        <v>0</v>
      </c>
      <c r="AK112" s="6">
        <f>IF(AI112=0,"",(AH112)/(AI112))</f>
        <v>0</v>
      </c>
      <c r="AL112" s="4"/>
      <c r="AM112" s="4"/>
      <c r="AN112" s="5">
        <f>(AL112)-(AM112)</f>
        <v>0</v>
      </c>
      <c r="AO112" s="6">
        <f>IF(AM112=0,"",(AL112)/(AM112))</f>
        <v>0</v>
      </c>
      <c r="AP112" s="4"/>
      <c r="AQ112" s="4"/>
      <c r="AR112" s="5">
        <f>(AP112)-(AQ112)</f>
        <v>0</v>
      </c>
      <c r="AS112" s="6">
        <f>IF(AQ112=0,"",(AP112)/(AQ112))</f>
        <v>0</v>
      </c>
      <c r="AT112" s="5">
        <f>((((((((((B112)+(F112))+(J112))+(N112))+(R112))+(V112))+(Z112))+(AD112))+(AH112))+(AL112))+(AP112)</f>
        <v>0</v>
      </c>
      <c r="AU112" s="5">
        <f>((((((((((C112)+(G112))+(K112))+(O112))+(S112))+(W112))+(AA112))+(AE112))+(AI112))+(AM112))+(AQ112)</f>
        <v>0</v>
      </c>
      <c r="AV112" s="5">
        <f>(AT112)-(AU112)</f>
        <v>0</v>
      </c>
      <c r="AW112" s="6">
        <f>IF(AU112=0,"",(AT112)/(AU112))</f>
        <v>0</v>
      </c>
    </row>
    <row r="113" spans="1:49">
      <c r="A113" s="3" t="s">
        <v>125</v>
      </c>
      <c r="B113" s="5">
        <f>0</f>
        <v>0</v>
      </c>
      <c r="C113" s="5">
        <f>917.04</f>
        <v>0</v>
      </c>
      <c r="D113" s="5">
        <f>(B113)-(C113)</f>
        <v>0</v>
      </c>
      <c r="E113" s="6">
        <f>IF(C113=0,"",(B113)/(C113))</f>
        <v>0</v>
      </c>
      <c r="F113" s="5">
        <f>0</f>
        <v>0</v>
      </c>
      <c r="G113" s="5">
        <f>917.04</f>
        <v>0</v>
      </c>
      <c r="H113" s="5">
        <f>(F113)-(G113)</f>
        <v>0</v>
      </c>
      <c r="I113" s="6">
        <f>IF(G113=0,"",(F113)/(G113))</f>
        <v>0</v>
      </c>
      <c r="J113" s="5">
        <f>0</f>
        <v>0</v>
      </c>
      <c r="K113" s="5">
        <f>917.04</f>
        <v>0</v>
      </c>
      <c r="L113" s="5">
        <f>(J113)-(K113)</f>
        <v>0</v>
      </c>
      <c r="M113" s="6">
        <f>IF(K113=0,"",(J113)/(K113))</f>
        <v>0</v>
      </c>
      <c r="N113" s="5">
        <f>0</f>
        <v>0</v>
      </c>
      <c r="O113" s="5">
        <f>917.04</f>
        <v>0</v>
      </c>
      <c r="P113" s="5">
        <f>(N113)-(O113)</f>
        <v>0</v>
      </c>
      <c r="Q113" s="6">
        <f>IF(O113=0,"",(N113)/(O113))</f>
        <v>0</v>
      </c>
      <c r="R113" s="5">
        <f>0</f>
        <v>0</v>
      </c>
      <c r="S113" s="5">
        <f>917.04</f>
        <v>0</v>
      </c>
      <c r="T113" s="5">
        <f>(R113)-(S113)</f>
        <v>0</v>
      </c>
      <c r="U113" s="6">
        <f>IF(S113=0,"",(R113)/(S113))</f>
        <v>0</v>
      </c>
      <c r="V113" s="5">
        <f>195</f>
        <v>0</v>
      </c>
      <c r="W113" s="5">
        <f>917.04</f>
        <v>0</v>
      </c>
      <c r="X113" s="5">
        <f>(V113)-(W113)</f>
        <v>0</v>
      </c>
      <c r="Y113" s="6">
        <f>IF(W113=0,"",(V113)/(W113))</f>
        <v>0</v>
      </c>
      <c r="Z113" s="5">
        <f>0</f>
        <v>0</v>
      </c>
      <c r="AA113" s="5">
        <f>917.04</f>
        <v>0</v>
      </c>
      <c r="AB113" s="5">
        <f>(Z113)-(AA113)</f>
        <v>0</v>
      </c>
      <c r="AC113" s="6">
        <f>IF(AA113=0,"",(Z113)/(AA113))</f>
        <v>0</v>
      </c>
      <c r="AD113" s="5">
        <f>0</f>
        <v>0</v>
      </c>
      <c r="AE113" s="5">
        <f>917.04</f>
        <v>0</v>
      </c>
      <c r="AF113" s="5">
        <f>(AD113)-(AE113)</f>
        <v>0</v>
      </c>
      <c r="AG113" s="6">
        <f>IF(AE113=0,"",(AD113)/(AE113))</f>
        <v>0</v>
      </c>
      <c r="AH113" s="5">
        <f>0</f>
        <v>0</v>
      </c>
      <c r="AI113" s="5">
        <f>917.04</f>
        <v>0</v>
      </c>
      <c r="AJ113" s="5">
        <f>(AH113)-(AI113)</f>
        <v>0</v>
      </c>
      <c r="AK113" s="6">
        <f>IF(AI113=0,"",(AH113)/(AI113))</f>
        <v>0</v>
      </c>
      <c r="AL113" s="5">
        <f>975</f>
        <v>0</v>
      </c>
      <c r="AM113" s="5">
        <f>917.04</f>
        <v>0</v>
      </c>
      <c r="AN113" s="5">
        <f>(AL113)-(AM113)</f>
        <v>0</v>
      </c>
      <c r="AO113" s="6">
        <f>IF(AM113=0,"",(AL113)/(AM113))</f>
        <v>0</v>
      </c>
      <c r="AP113" s="4"/>
      <c r="AQ113" s="5">
        <f>917.05</f>
        <v>0</v>
      </c>
      <c r="AR113" s="5">
        <f>(AP113)-(AQ113)</f>
        <v>0</v>
      </c>
      <c r="AS113" s="6">
        <f>IF(AQ113=0,"",(AP113)/(AQ113))</f>
        <v>0</v>
      </c>
      <c r="AT113" s="5">
        <f>((((((((((B113)+(F113))+(J113))+(N113))+(R113))+(V113))+(Z113))+(AD113))+(AH113))+(AL113))+(AP113)</f>
        <v>0</v>
      </c>
      <c r="AU113" s="5">
        <f>((((((((((C113)+(G113))+(K113))+(O113))+(S113))+(W113))+(AA113))+(AE113))+(AI113))+(AM113))+(AQ113)</f>
        <v>0</v>
      </c>
      <c r="AV113" s="5">
        <f>(AT113)-(AU113)</f>
        <v>0</v>
      </c>
      <c r="AW113" s="6">
        <f>IF(AU113=0,"",(AT113)/(AU113))</f>
        <v>0</v>
      </c>
    </row>
    <row r="114" spans="1:49">
      <c r="A114" s="3" t="s">
        <v>126</v>
      </c>
      <c r="B114" s="5">
        <f>0</f>
        <v>0</v>
      </c>
      <c r="C114" s="5">
        <f>493.79</f>
        <v>0</v>
      </c>
      <c r="D114" s="5">
        <f>(B114)-(C114)</f>
        <v>0</v>
      </c>
      <c r="E114" s="6">
        <f>IF(C114=0,"",(B114)/(C114))</f>
        <v>0</v>
      </c>
      <c r="F114" s="5">
        <f>0</f>
        <v>0</v>
      </c>
      <c r="G114" s="5">
        <f>493.79</f>
        <v>0</v>
      </c>
      <c r="H114" s="5">
        <f>(F114)-(G114)</f>
        <v>0</v>
      </c>
      <c r="I114" s="6">
        <f>IF(G114=0,"",(F114)/(G114))</f>
        <v>0</v>
      </c>
      <c r="J114" s="5">
        <f>0</f>
        <v>0</v>
      </c>
      <c r="K114" s="5">
        <f>493.79</f>
        <v>0</v>
      </c>
      <c r="L114" s="5">
        <f>(J114)-(K114)</f>
        <v>0</v>
      </c>
      <c r="M114" s="6">
        <f>IF(K114=0,"",(J114)/(K114))</f>
        <v>0</v>
      </c>
      <c r="N114" s="5">
        <f>0</f>
        <v>0</v>
      </c>
      <c r="O114" s="5">
        <f>493.79</f>
        <v>0</v>
      </c>
      <c r="P114" s="5">
        <f>(N114)-(O114)</f>
        <v>0</v>
      </c>
      <c r="Q114" s="6">
        <f>IF(O114=0,"",(N114)/(O114))</f>
        <v>0</v>
      </c>
      <c r="R114" s="5">
        <f>0</f>
        <v>0</v>
      </c>
      <c r="S114" s="5">
        <f>493.79</f>
        <v>0</v>
      </c>
      <c r="T114" s="5">
        <f>(R114)-(S114)</f>
        <v>0</v>
      </c>
      <c r="U114" s="6">
        <f>IF(S114=0,"",(R114)/(S114))</f>
        <v>0</v>
      </c>
      <c r="V114" s="5">
        <f>105</f>
        <v>0</v>
      </c>
      <c r="W114" s="5">
        <f>493.79</f>
        <v>0</v>
      </c>
      <c r="X114" s="5">
        <f>(V114)-(W114)</f>
        <v>0</v>
      </c>
      <c r="Y114" s="6">
        <f>IF(W114=0,"",(V114)/(W114))</f>
        <v>0</v>
      </c>
      <c r="Z114" s="5">
        <f>0</f>
        <v>0</v>
      </c>
      <c r="AA114" s="5">
        <f>493.79</f>
        <v>0</v>
      </c>
      <c r="AB114" s="5">
        <f>(Z114)-(AA114)</f>
        <v>0</v>
      </c>
      <c r="AC114" s="6">
        <f>IF(AA114=0,"",(Z114)/(AA114))</f>
        <v>0</v>
      </c>
      <c r="AD114" s="5">
        <f>0</f>
        <v>0</v>
      </c>
      <c r="AE114" s="5">
        <f>493.79</f>
        <v>0</v>
      </c>
      <c r="AF114" s="5">
        <f>(AD114)-(AE114)</f>
        <v>0</v>
      </c>
      <c r="AG114" s="6">
        <f>IF(AE114=0,"",(AD114)/(AE114))</f>
        <v>0</v>
      </c>
      <c r="AH114" s="5">
        <f>0</f>
        <v>0</v>
      </c>
      <c r="AI114" s="5">
        <f>493.79</f>
        <v>0</v>
      </c>
      <c r="AJ114" s="5">
        <f>(AH114)-(AI114)</f>
        <v>0</v>
      </c>
      <c r="AK114" s="6">
        <f>IF(AI114=0,"",(AH114)/(AI114))</f>
        <v>0</v>
      </c>
      <c r="AL114" s="5">
        <f>525</f>
        <v>0</v>
      </c>
      <c r="AM114" s="5">
        <f>493.79</f>
        <v>0</v>
      </c>
      <c r="AN114" s="5">
        <f>(AL114)-(AM114)</f>
        <v>0</v>
      </c>
      <c r="AO114" s="6">
        <f>IF(AM114=0,"",(AL114)/(AM114))</f>
        <v>0</v>
      </c>
      <c r="AP114" s="4"/>
      <c r="AQ114" s="5">
        <f>493.8</f>
        <v>0</v>
      </c>
      <c r="AR114" s="5">
        <f>(AP114)-(AQ114)</f>
        <v>0</v>
      </c>
      <c r="AS114" s="6">
        <f>IF(AQ114=0,"",(AP114)/(AQ114))</f>
        <v>0</v>
      </c>
      <c r="AT114" s="5">
        <f>((((((((((B114)+(F114))+(J114))+(N114))+(R114))+(V114))+(Z114))+(AD114))+(AH114))+(AL114))+(AP114)</f>
        <v>0</v>
      </c>
      <c r="AU114" s="5">
        <f>((((((((((C114)+(G114))+(K114))+(O114))+(S114))+(W114))+(AA114))+(AE114))+(AI114))+(AM114))+(AQ114)</f>
        <v>0</v>
      </c>
      <c r="AV114" s="5">
        <f>(AT114)-(AU114)</f>
        <v>0</v>
      </c>
      <c r="AW114" s="6">
        <f>IF(AU114=0,"",(AT114)/(AU114))</f>
        <v>0</v>
      </c>
    </row>
    <row r="115" spans="1:49">
      <c r="A115" s="3" t="s">
        <v>127</v>
      </c>
      <c r="B115" s="4"/>
      <c r="C115" s="4"/>
      <c r="D115" s="5">
        <f>(B115)-(C115)</f>
        <v>0</v>
      </c>
      <c r="E115" s="6">
        <f>IF(C115=0,"",(B115)/(C115))</f>
        <v>0</v>
      </c>
      <c r="F115" s="4"/>
      <c r="G115" s="4"/>
      <c r="H115" s="5">
        <f>(F115)-(G115)</f>
        <v>0</v>
      </c>
      <c r="I115" s="6">
        <f>IF(G115=0,"",(F115)/(G115))</f>
        <v>0</v>
      </c>
      <c r="J115" s="4"/>
      <c r="K115" s="4"/>
      <c r="L115" s="5">
        <f>(J115)-(K115)</f>
        <v>0</v>
      </c>
      <c r="M115" s="6">
        <f>IF(K115=0,"",(J115)/(K115))</f>
        <v>0</v>
      </c>
      <c r="N115" s="4"/>
      <c r="O115" s="4"/>
      <c r="P115" s="5">
        <f>(N115)-(O115)</f>
        <v>0</v>
      </c>
      <c r="Q115" s="6">
        <f>IF(O115=0,"",(N115)/(O115))</f>
        <v>0</v>
      </c>
      <c r="R115" s="4"/>
      <c r="S115" s="4"/>
      <c r="T115" s="5">
        <f>(R115)-(S115)</f>
        <v>0</v>
      </c>
      <c r="U115" s="6">
        <f>IF(S115=0,"",(R115)/(S115))</f>
        <v>0</v>
      </c>
      <c r="V115" s="5">
        <f>0</f>
        <v>0</v>
      </c>
      <c r="W115" s="4"/>
      <c r="X115" s="5">
        <f>(V115)-(W115)</f>
        <v>0</v>
      </c>
      <c r="Y115" s="6">
        <f>IF(W115=0,"",(V115)/(W115))</f>
        <v>0</v>
      </c>
      <c r="Z115" s="5">
        <f>0</f>
        <v>0</v>
      </c>
      <c r="AA115" s="4"/>
      <c r="AB115" s="5">
        <f>(Z115)-(AA115)</f>
        <v>0</v>
      </c>
      <c r="AC115" s="6">
        <f>IF(AA115=0,"",(Z115)/(AA115))</f>
        <v>0</v>
      </c>
      <c r="AD115" s="5">
        <f>0</f>
        <v>0</v>
      </c>
      <c r="AE115" s="4"/>
      <c r="AF115" s="5">
        <f>(AD115)-(AE115)</f>
        <v>0</v>
      </c>
      <c r="AG115" s="6">
        <f>IF(AE115=0,"",(AD115)/(AE115))</f>
        <v>0</v>
      </c>
      <c r="AH115" s="5">
        <f>0</f>
        <v>0</v>
      </c>
      <c r="AI115" s="4"/>
      <c r="AJ115" s="5">
        <f>(AH115)-(AI115)</f>
        <v>0</v>
      </c>
      <c r="AK115" s="6">
        <f>IF(AI115=0,"",(AH115)/(AI115))</f>
        <v>0</v>
      </c>
      <c r="AL115" s="5">
        <f>0</f>
        <v>0</v>
      </c>
      <c r="AM115" s="4"/>
      <c r="AN115" s="5">
        <f>(AL115)-(AM115)</f>
        <v>0</v>
      </c>
      <c r="AO115" s="6">
        <f>IF(AM115=0,"",(AL115)/(AM115))</f>
        <v>0</v>
      </c>
      <c r="AP115" s="4"/>
      <c r="AQ115" s="4"/>
      <c r="AR115" s="5">
        <f>(AP115)-(AQ115)</f>
        <v>0</v>
      </c>
      <c r="AS115" s="6">
        <f>IF(AQ115=0,"",(AP115)/(AQ115))</f>
        <v>0</v>
      </c>
      <c r="AT115" s="5">
        <f>((((((((((B115)+(F115))+(J115))+(N115))+(R115))+(V115))+(Z115))+(AD115))+(AH115))+(AL115))+(AP115)</f>
        <v>0</v>
      </c>
      <c r="AU115" s="5">
        <f>((((((((((C115)+(G115))+(K115))+(O115))+(S115))+(W115))+(AA115))+(AE115))+(AI115))+(AM115))+(AQ115)</f>
        <v>0</v>
      </c>
      <c r="AV115" s="5">
        <f>(AT115)-(AU115)</f>
        <v>0</v>
      </c>
      <c r="AW115" s="6">
        <f>IF(AU115=0,"",(AT115)/(AU115))</f>
        <v>0</v>
      </c>
    </row>
    <row r="116" spans="1:49">
      <c r="A116" s="3" t="s">
        <v>128</v>
      </c>
      <c r="B116" s="7">
        <f>(((B112)+(B113))+(B114))+(B115)</f>
        <v>0</v>
      </c>
      <c r="C116" s="7">
        <f>(((C112)+(C113))+(C114))+(C115)</f>
        <v>0</v>
      </c>
      <c r="D116" s="7">
        <f>(B116)-(C116)</f>
        <v>0</v>
      </c>
      <c r="E116" s="8">
        <f>IF(C116=0,"",(B116)/(C116))</f>
        <v>0</v>
      </c>
      <c r="F116" s="7">
        <f>(((F112)+(F113))+(F114))+(F115)</f>
        <v>0</v>
      </c>
      <c r="G116" s="7">
        <f>(((G112)+(G113))+(G114))+(G115)</f>
        <v>0</v>
      </c>
      <c r="H116" s="7">
        <f>(F116)-(G116)</f>
        <v>0</v>
      </c>
      <c r="I116" s="8">
        <f>IF(G116=0,"",(F116)/(G116))</f>
        <v>0</v>
      </c>
      <c r="J116" s="7">
        <f>(((J112)+(J113))+(J114))+(J115)</f>
        <v>0</v>
      </c>
      <c r="K116" s="7">
        <f>(((K112)+(K113))+(K114))+(K115)</f>
        <v>0</v>
      </c>
      <c r="L116" s="7">
        <f>(J116)-(K116)</f>
        <v>0</v>
      </c>
      <c r="M116" s="8">
        <f>IF(K116=0,"",(J116)/(K116))</f>
        <v>0</v>
      </c>
      <c r="N116" s="7">
        <f>(((N112)+(N113))+(N114))+(N115)</f>
        <v>0</v>
      </c>
      <c r="O116" s="7">
        <f>(((O112)+(O113))+(O114))+(O115)</f>
        <v>0</v>
      </c>
      <c r="P116" s="7">
        <f>(N116)-(O116)</f>
        <v>0</v>
      </c>
      <c r="Q116" s="8">
        <f>IF(O116=0,"",(N116)/(O116))</f>
        <v>0</v>
      </c>
      <c r="R116" s="7">
        <f>(((R112)+(R113))+(R114))+(R115)</f>
        <v>0</v>
      </c>
      <c r="S116" s="7">
        <f>(((S112)+(S113))+(S114))+(S115)</f>
        <v>0</v>
      </c>
      <c r="T116" s="7">
        <f>(R116)-(S116)</f>
        <v>0</v>
      </c>
      <c r="U116" s="8">
        <f>IF(S116=0,"",(R116)/(S116))</f>
        <v>0</v>
      </c>
      <c r="V116" s="7">
        <f>(((V112)+(V113))+(V114))+(V115)</f>
        <v>0</v>
      </c>
      <c r="W116" s="7">
        <f>(((W112)+(W113))+(W114))+(W115)</f>
        <v>0</v>
      </c>
      <c r="X116" s="7">
        <f>(V116)-(W116)</f>
        <v>0</v>
      </c>
      <c r="Y116" s="8">
        <f>IF(W116=0,"",(V116)/(W116))</f>
        <v>0</v>
      </c>
      <c r="Z116" s="7">
        <f>(((Z112)+(Z113))+(Z114))+(Z115)</f>
        <v>0</v>
      </c>
      <c r="AA116" s="7">
        <f>(((AA112)+(AA113))+(AA114))+(AA115)</f>
        <v>0</v>
      </c>
      <c r="AB116" s="7">
        <f>(Z116)-(AA116)</f>
        <v>0</v>
      </c>
      <c r="AC116" s="8">
        <f>IF(AA116=0,"",(Z116)/(AA116))</f>
        <v>0</v>
      </c>
      <c r="AD116" s="7">
        <f>(((AD112)+(AD113))+(AD114))+(AD115)</f>
        <v>0</v>
      </c>
      <c r="AE116" s="7">
        <f>(((AE112)+(AE113))+(AE114))+(AE115)</f>
        <v>0</v>
      </c>
      <c r="AF116" s="7">
        <f>(AD116)-(AE116)</f>
        <v>0</v>
      </c>
      <c r="AG116" s="8">
        <f>IF(AE116=0,"",(AD116)/(AE116))</f>
        <v>0</v>
      </c>
      <c r="AH116" s="7">
        <f>(((AH112)+(AH113))+(AH114))+(AH115)</f>
        <v>0</v>
      </c>
      <c r="AI116" s="7">
        <f>(((AI112)+(AI113))+(AI114))+(AI115)</f>
        <v>0</v>
      </c>
      <c r="AJ116" s="7">
        <f>(AH116)-(AI116)</f>
        <v>0</v>
      </c>
      <c r="AK116" s="8">
        <f>IF(AI116=0,"",(AH116)/(AI116))</f>
        <v>0</v>
      </c>
      <c r="AL116" s="7">
        <f>(((AL112)+(AL113))+(AL114))+(AL115)</f>
        <v>0</v>
      </c>
      <c r="AM116" s="7">
        <f>(((AM112)+(AM113))+(AM114))+(AM115)</f>
        <v>0</v>
      </c>
      <c r="AN116" s="7">
        <f>(AL116)-(AM116)</f>
        <v>0</v>
      </c>
      <c r="AO116" s="8">
        <f>IF(AM116=0,"",(AL116)/(AM116))</f>
        <v>0</v>
      </c>
      <c r="AP116" s="7">
        <f>(((AP112)+(AP113))+(AP114))+(AP115)</f>
        <v>0</v>
      </c>
      <c r="AQ116" s="7">
        <f>(((AQ112)+(AQ113))+(AQ114))+(AQ115)</f>
        <v>0</v>
      </c>
      <c r="AR116" s="7">
        <f>(AP116)-(AQ116)</f>
        <v>0</v>
      </c>
      <c r="AS116" s="8">
        <f>IF(AQ116=0,"",(AP116)/(AQ116))</f>
        <v>0</v>
      </c>
      <c r="AT116" s="7">
        <f>((((((((((B116)+(F116))+(J116))+(N116))+(R116))+(V116))+(Z116))+(AD116))+(AH116))+(AL116))+(AP116)</f>
        <v>0</v>
      </c>
      <c r="AU116" s="7">
        <f>((((((((((C116)+(G116))+(K116))+(O116))+(S116))+(W116))+(AA116))+(AE116))+(AI116))+(AM116))+(AQ116)</f>
        <v>0</v>
      </c>
      <c r="AV116" s="7">
        <f>(AT116)-(AU116)</f>
        <v>0</v>
      </c>
      <c r="AW116" s="8">
        <f>IF(AU116=0,"",(AT116)/(AU116))</f>
        <v>0</v>
      </c>
    </row>
    <row r="117" spans="1:49">
      <c r="A117" s="3" t="s">
        <v>129</v>
      </c>
      <c r="B117" s="4"/>
      <c r="C117" s="4"/>
      <c r="D117" s="5">
        <f>(B117)-(C117)</f>
        <v>0</v>
      </c>
      <c r="E117" s="6">
        <f>IF(C117=0,"",(B117)/(C117))</f>
        <v>0</v>
      </c>
      <c r="F117" s="4"/>
      <c r="G117" s="4"/>
      <c r="H117" s="5">
        <f>(F117)-(G117)</f>
        <v>0</v>
      </c>
      <c r="I117" s="6">
        <f>IF(G117=0,"",(F117)/(G117))</f>
        <v>0</v>
      </c>
      <c r="J117" s="4"/>
      <c r="K117" s="4"/>
      <c r="L117" s="5">
        <f>(J117)-(K117)</f>
        <v>0</v>
      </c>
      <c r="M117" s="6">
        <f>IF(K117=0,"",(J117)/(K117))</f>
        <v>0</v>
      </c>
      <c r="N117" s="4"/>
      <c r="O117" s="4"/>
      <c r="P117" s="5">
        <f>(N117)-(O117)</f>
        <v>0</v>
      </c>
      <c r="Q117" s="6">
        <f>IF(O117=0,"",(N117)/(O117))</f>
        <v>0</v>
      </c>
      <c r="R117" s="4"/>
      <c r="S117" s="4"/>
      <c r="T117" s="5">
        <f>(R117)-(S117)</f>
        <v>0</v>
      </c>
      <c r="U117" s="6">
        <f>IF(S117=0,"",(R117)/(S117))</f>
        <v>0</v>
      </c>
      <c r="V117" s="4"/>
      <c r="W117" s="4"/>
      <c r="X117" s="5">
        <f>(V117)-(W117)</f>
        <v>0</v>
      </c>
      <c r="Y117" s="6">
        <f>IF(W117=0,"",(V117)/(W117))</f>
        <v>0</v>
      </c>
      <c r="Z117" s="4"/>
      <c r="AA117" s="4"/>
      <c r="AB117" s="5">
        <f>(Z117)-(AA117)</f>
        <v>0</v>
      </c>
      <c r="AC117" s="6">
        <f>IF(AA117=0,"",(Z117)/(AA117))</f>
        <v>0</v>
      </c>
      <c r="AD117" s="4"/>
      <c r="AE117" s="4"/>
      <c r="AF117" s="5">
        <f>(AD117)-(AE117)</f>
        <v>0</v>
      </c>
      <c r="AG117" s="6">
        <f>IF(AE117=0,"",(AD117)/(AE117))</f>
        <v>0</v>
      </c>
      <c r="AH117" s="4"/>
      <c r="AI117" s="4"/>
      <c r="AJ117" s="5">
        <f>(AH117)-(AI117)</f>
        <v>0</v>
      </c>
      <c r="AK117" s="6">
        <f>IF(AI117=0,"",(AH117)/(AI117))</f>
        <v>0</v>
      </c>
      <c r="AL117" s="4"/>
      <c r="AM117" s="4"/>
      <c r="AN117" s="5">
        <f>(AL117)-(AM117)</f>
        <v>0</v>
      </c>
      <c r="AO117" s="6">
        <f>IF(AM117=0,"",(AL117)/(AM117))</f>
        <v>0</v>
      </c>
      <c r="AP117" s="4"/>
      <c r="AQ117" s="4"/>
      <c r="AR117" s="5">
        <f>(AP117)-(AQ117)</f>
        <v>0</v>
      </c>
      <c r="AS117" s="6">
        <f>IF(AQ117=0,"",(AP117)/(AQ117))</f>
        <v>0</v>
      </c>
      <c r="AT117" s="5">
        <f>((((((((((B117)+(F117))+(J117))+(N117))+(R117))+(V117))+(Z117))+(AD117))+(AH117))+(AL117))+(AP117)</f>
        <v>0</v>
      </c>
      <c r="AU117" s="5">
        <f>((((((((((C117)+(G117))+(K117))+(O117))+(S117))+(W117))+(AA117))+(AE117))+(AI117))+(AM117))+(AQ117)</f>
        <v>0</v>
      </c>
      <c r="AV117" s="5">
        <f>(AT117)-(AU117)</f>
        <v>0</v>
      </c>
      <c r="AW117" s="6">
        <f>IF(AU117=0,"",(AT117)/(AU117))</f>
        <v>0</v>
      </c>
    </row>
    <row r="118" spans="1:49">
      <c r="A118" s="3" t="s">
        <v>130</v>
      </c>
      <c r="B118" s="5">
        <f>0</f>
        <v>0</v>
      </c>
      <c r="C118" s="5">
        <f>1040.22</f>
        <v>0</v>
      </c>
      <c r="D118" s="5">
        <f>(B118)-(C118)</f>
        <v>0</v>
      </c>
      <c r="E118" s="6">
        <f>IF(C118=0,"",(B118)/(C118))</f>
        <v>0</v>
      </c>
      <c r="F118" s="5">
        <f>0</f>
        <v>0</v>
      </c>
      <c r="G118" s="5">
        <f>1040.22</f>
        <v>0</v>
      </c>
      <c r="H118" s="5">
        <f>(F118)-(G118)</f>
        <v>0</v>
      </c>
      <c r="I118" s="6">
        <f>IF(G118=0,"",(F118)/(G118))</f>
        <v>0</v>
      </c>
      <c r="J118" s="5">
        <f>0</f>
        <v>0</v>
      </c>
      <c r="K118" s="5">
        <f>1040.22</f>
        <v>0</v>
      </c>
      <c r="L118" s="5">
        <f>(J118)-(K118)</f>
        <v>0</v>
      </c>
      <c r="M118" s="6">
        <f>IF(K118=0,"",(J118)/(K118))</f>
        <v>0</v>
      </c>
      <c r="N118" s="5">
        <f>0</f>
        <v>0</v>
      </c>
      <c r="O118" s="5">
        <f>1040.22</f>
        <v>0</v>
      </c>
      <c r="P118" s="5">
        <f>(N118)-(O118)</f>
        <v>0</v>
      </c>
      <c r="Q118" s="6">
        <f>IF(O118=0,"",(N118)/(O118))</f>
        <v>0</v>
      </c>
      <c r="R118" s="5">
        <f>0</f>
        <v>0</v>
      </c>
      <c r="S118" s="5">
        <f>1040.22</f>
        <v>0</v>
      </c>
      <c r="T118" s="5">
        <f>(R118)-(S118)</f>
        <v>0</v>
      </c>
      <c r="U118" s="6">
        <f>IF(S118=0,"",(R118)/(S118))</f>
        <v>0</v>
      </c>
      <c r="V118" s="5">
        <f>1837.42</f>
        <v>0</v>
      </c>
      <c r="W118" s="5">
        <f>1040.22</f>
        <v>0</v>
      </c>
      <c r="X118" s="5">
        <f>(V118)-(W118)</f>
        <v>0</v>
      </c>
      <c r="Y118" s="6">
        <f>IF(W118=0,"",(V118)/(W118))</f>
        <v>0</v>
      </c>
      <c r="Z118" s="5">
        <f>7382.47</f>
        <v>0</v>
      </c>
      <c r="AA118" s="5">
        <f>1040.22</f>
        <v>0</v>
      </c>
      <c r="AB118" s="5">
        <f>(Z118)-(AA118)</f>
        <v>0</v>
      </c>
      <c r="AC118" s="6">
        <f>IF(AA118=0,"",(Z118)/(AA118))</f>
        <v>0</v>
      </c>
      <c r="AD118" s="5">
        <f>0</f>
        <v>0</v>
      </c>
      <c r="AE118" s="5">
        <f>1040.22</f>
        <v>0</v>
      </c>
      <c r="AF118" s="5">
        <f>(AD118)-(AE118)</f>
        <v>0</v>
      </c>
      <c r="AG118" s="6">
        <f>IF(AE118=0,"",(AD118)/(AE118))</f>
        <v>0</v>
      </c>
      <c r="AH118" s="5">
        <f>0</f>
        <v>0</v>
      </c>
      <c r="AI118" s="5">
        <f>1040.22</f>
        <v>0</v>
      </c>
      <c r="AJ118" s="5">
        <f>(AH118)-(AI118)</f>
        <v>0</v>
      </c>
      <c r="AK118" s="6">
        <f>IF(AI118=0,"",(AH118)/(AI118))</f>
        <v>0</v>
      </c>
      <c r="AL118" s="5">
        <f>0</f>
        <v>0</v>
      </c>
      <c r="AM118" s="5">
        <f>1040.22</f>
        <v>0</v>
      </c>
      <c r="AN118" s="5">
        <f>(AL118)-(AM118)</f>
        <v>0</v>
      </c>
      <c r="AO118" s="6">
        <f>IF(AM118=0,"",(AL118)/(AM118))</f>
        <v>0</v>
      </c>
      <c r="AP118" s="4"/>
      <c r="AQ118" s="5">
        <f>1040.22</f>
        <v>0</v>
      </c>
      <c r="AR118" s="5">
        <f>(AP118)-(AQ118)</f>
        <v>0</v>
      </c>
      <c r="AS118" s="6">
        <f>IF(AQ118=0,"",(AP118)/(AQ118))</f>
        <v>0</v>
      </c>
      <c r="AT118" s="5">
        <f>((((((((((B118)+(F118))+(J118))+(N118))+(R118))+(V118))+(Z118))+(AD118))+(AH118))+(AL118))+(AP118)</f>
        <v>0</v>
      </c>
      <c r="AU118" s="5">
        <f>((((((((((C118)+(G118))+(K118))+(O118))+(S118))+(W118))+(AA118))+(AE118))+(AI118))+(AM118))+(AQ118)</f>
        <v>0</v>
      </c>
      <c r="AV118" s="5">
        <f>(AT118)-(AU118)</f>
        <v>0</v>
      </c>
      <c r="AW118" s="6">
        <f>IF(AU118=0,"",(AT118)/(AU118))</f>
        <v>0</v>
      </c>
    </row>
    <row r="119" spans="1:49">
      <c r="A119" s="3" t="s">
        <v>131</v>
      </c>
      <c r="B119" s="5">
        <f>0</f>
        <v>0</v>
      </c>
      <c r="C119" s="5">
        <f>560.12</f>
        <v>0</v>
      </c>
      <c r="D119" s="5">
        <f>(B119)-(C119)</f>
        <v>0</v>
      </c>
      <c r="E119" s="6">
        <f>IF(C119=0,"",(B119)/(C119))</f>
        <v>0</v>
      </c>
      <c r="F119" s="5">
        <f>0</f>
        <v>0</v>
      </c>
      <c r="G119" s="5">
        <f>560.12</f>
        <v>0</v>
      </c>
      <c r="H119" s="5">
        <f>(F119)-(G119)</f>
        <v>0</v>
      </c>
      <c r="I119" s="6">
        <f>IF(G119=0,"",(F119)/(G119))</f>
        <v>0</v>
      </c>
      <c r="J119" s="5">
        <f>0</f>
        <v>0</v>
      </c>
      <c r="K119" s="5">
        <f>560.12</f>
        <v>0</v>
      </c>
      <c r="L119" s="5">
        <f>(J119)-(K119)</f>
        <v>0</v>
      </c>
      <c r="M119" s="6">
        <f>IF(K119=0,"",(J119)/(K119))</f>
        <v>0</v>
      </c>
      <c r="N119" s="5">
        <f>0</f>
        <v>0</v>
      </c>
      <c r="O119" s="5">
        <f>560.12</f>
        <v>0</v>
      </c>
      <c r="P119" s="5">
        <f>(N119)-(O119)</f>
        <v>0</v>
      </c>
      <c r="Q119" s="6">
        <f>IF(O119=0,"",(N119)/(O119))</f>
        <v>0</v>
      </c>
      <c r="R119" s="5">
        <f>0</f>
        <v>0</v>
      </c>
      <c r="S119" s="5">
        <f>560.12</f>
        <v>0</v>
      </c>
      <c r="T119" s="5">
        <f>(R119)-(S119)</f>
        <v>0</v>
      </c>
      <c r="U119" s="6">
        <f>IF(S119=0,"",(R119)/(S119))</f>
        <v>0</v>
      </c>
      <c r="V119" s="5">
        <f>989.38</f>
        <v>0</v>
      </c>
      <c r="W119" s="5">
        <f>560.12</f>
        <v>0</v>
      </c>
      <c r="X119" s="5">
        <f>(V119)-(W119)</f>
        <v>0</v>
      </c>
      <c r="Y119" s="6">
        <f>IF(W119=0,"",(V119)/(W119))</f>
        <v>0</v>
      </c>
      <c r="Z119" s="5">
        <f>3975.17</f>
        <v>0</v>
      </c>
      <c r="AA119" s="5">
        <f>560.12</f>
        <v>0</v>
      </c>
      <c r="AB119" s="5">
        <f>(Z119)-(AA119)</f>
        <v>0</v>
      </c>
      <c r="AC119" s="6">
        <f>IF(AA119=0,"",(Z119)/(AA119))</f>
        <v>0</v>
      </c>
      <c r="AD119" s="5">
        <f>0</f>
        <v>0</v>
      </c>
      <c r="AE119" s="5">
        <f>560.12</f>
        <v>0</v>
      </c>
      <c r="AF119" s="5">
        <f>(AD119)-(AE119)</f>
        <v>0</v>
      </c>
      <c r="AG119" s="6">
        <f>IF(AE119=0,"",(AD119)/(AE119))</f>
        <v>0</v>
      </c>
      <c r="AH119" s="5">
        <f>0</f>
        <v>0</v>
      </c>
      <c r="AI119" s="5">
        <f>560.12</f>
        <v>0</v>
      </c>
      <c r="AJ119" s="5">
        <f>(AH119)-(AI119)</f>
        <v>0</v>
      </c>
      <c r="AK119" s="6">
        <f>IF(AI119=0,"",(AH119)/(AI119))</f>
        <v>0</v>
      </c>
      <c r="AL119" s="5">
        <f>0</f>
        <v>0</v>
      </c>
      <c r="AM119" s="5">
        <f>560.12</f>
        <v>0</v>
      </c>
      <c r="AN119" s="5">
        <f>(AL119)-(AM119)</f>
        <v>0</v>
      </c>
      <c r="AO119" s="6">
        <f>IF(AM119=0,"",(AL119)/(AM119))</f>
        <v>0</v>
      </c>
      <c r="AP119" s="4"/>
      <c r="AQ119" s="5">
        <f>560.12</f>
        <v>0</v>
      </c>
      <c r="AR119" s="5">
        <f>(AP119)-(AQ119)</f>
        <v>0</v>
      </c>
      <c r="AS119" s="6">
        <f>IF(AQ119=0,"",(AP119)/(AQ119))</f>
        <v>0</v>
      </c>
      <c r="AT119" s="5">
        <f>((((((((((B119)+(F119))+(J119))+(N119))+(R119))+(V119))+(Z119))+(AD119))+(AH119))+(AL119))+(AP119)</f>
        <v>0</v>
      </c>
      <c r="AU119" s="5">
        <f>((((((((((C119)+(G119))+(K119))+(O119))+(S119))+(W119))+(AA119))+(AE119))+(AI119))+(AM119))+(AQ119)</f>
        <v>0</v>
      </c>
      <c r="AV119" s="5">
        <f>(AT119)-(AU119)</f>
        <v>0</v>
      </c>
      <c r="AW119" s="6">
        <f>IF(AU119=0,"",(AT119)/(AU119))</f>
        <v>0</v>
      </c>
    </row>
    <row r="120" spans="1:49">
      <c r="A120" s="3" t="s">
        <v>132</v>
      </c>
      <c r="B120" s="4"/>
      <c r="C120" s="4"/>
      <c r="D120" s="5">
        <f>(B120)-(C120)</f>
        <v>0</v>
      </c>
      <c r="E120" s="6">
        <f>IF(C120=0,"",(B120)/(C120))</f>
        <v>0</v>
      </c>
      <c r="F120" s="4"/>
      <c r="G120" s="4"/>
      <c r="H120" s="5">
        <f>(F120)-(G120)</f>
        <v>0</v>
      </c>
      <c r="I120" s="6">
        <f>IF(G120=0,"",(F120)/(G120))</f>
        <v>0</v>
      </c>
      <c r="J120" s="4"/>
      <c r="K120" s="4"/>
      <c r="L120" s="5">
        <f>(J120)-(K120)</f>
        <v>0</v>
      </c>
      <c r="M120" s="6">
        <f>IF(K120=0,"",(J120)/(K120))</f>
        <v>0</v>
      </c>
      <c r="N120" s="4"/>
      <c r="O120" s="4"/>
      <c r="P120" s="5">
        <f>(N120)-(O120)</f>
        <v>0</v>
      </c>
      <c r="Q120" s="6">
        <f>IF(O120=0,"",(N120)/(O120))</f>
        <v>0</v>
      </c>
      <c r="R120" s="4"/>
      <c r="S120" s="4"/>
      <c r="T120" s="5">
        <f>(R120)-(S120)</f>
        <v>0</v>
      </c>
      <c r="U120" s="6">
        <f>IF(S120=0,"",(R120)/(S120))</f>
        <v>0</v>
      </c>
      <c r="V120" s="5">
        <f>0</f>
        <v>0</v>
      </c>
      <c r="W120" s="4"/>
      <c r="X120" s="5">
        <f>(V120)-(W120)</f>
        <v>0</v>
      </c>
      <c r="Y120" s="6">
        <f>IF(W120=0,"",(V120)/(W120))</f>
        <v>0</v>
      </c>
      <c r="Z120" s="5">
        <f>0</f>
        <v>0</v>
      </c>
      <c r="AA120" s="4"/>
      <c r="AB120" s="5">
        <f>(Z120)-(AA120)</f>
        <v>0</v>
      </c>
      <c r="AC120" s="6">
        <f>IF(AA120=0,"",(Z120)/(AA120))</f>
        <v>0</v>
      </c>
      <c r="AD120" s="5">
        <f>0</f>
        <v>0</v>
      </c>
      <c r="AE120" s="4"/>
      <c r="AF120" s="5">
        <f>(AD120)-(AE120)</f>
        <v>0</v>
      </c>
      <c r="AG120" s="6">
        <f>IF(AE120=0,"",(AD120)/(AE120))</f>
        <v>0</v>
      </c>
      <c r="AH120" s="5">
        <f>0</f>
        <v>0</v>
      </c>
      <c r="AI120" s="4"/>
      <c r="AJ120" s="5">
        <f>(AH120)-(AI120)</f>
        <v>0</v>
      </c>
      <c r="AK120" s="6">
        <f>IF(AI120=0,"",(AH120)/(AI120))</f>
        <v>0</v>
      </c>
      <c r="AL120" s="5">
        <f>0</f>
        <v>0</v>
      </c>
      <c r="AM120" s="4"/>
      <c r="AN120" s="5">
        <f>(AL120)-(AM120)</f>
        <v>0</v>
      </c>
      <c r="AO120" s="6">
        <f>IF(AM120=0,"",(AL120)/(AM120))</f>
        <v>0</v>
      </c>
      <c r="AP120" s="5">
        <f>0</f>
        <v>0</v>
      </c>
      <c r="AQ120" s="4"/>
      <c r="AR120" s="5">
        <f>(AP120)-(AQ120)</f>
        <v>0</v>
      </c>
      <c r="AS120" s="6">
        <f>IF(AQ120=0,"",(AP120)/(AQ120))</f>
        <v>0</v>
      </c>
      <c r="AT120" s="5">
        <f>((((((((((B120)+(F120))+(J120))+(N120))+(R120))+(V120))+(Z120))+(AD120))+(AH120))+(AL120))+(AP120)</f>
        <v>0</v>
      </c>
      <c r="AU120" s="5">
        <f>((((((((((C120)+(G120))+(K120))+(O120))+(S120))+(W120))+(AA120))+(AE120))+(AI120))+(AM120))+(AQ120)</f>
        <v>0</v>
      </c>
      <c r="AV120" s="5">
        <f>(AT120)-(AU120)</f>
        <v>0</v>
      </c>
      <c r="AW120" s="6">
        <f>IF(AU120=0,"",(AT120)/(AU120))</f>
        <v>0</v>
      </c>
    </row>
    <row r="121" spans="1:49">
      <c r="A121" s="3" t="s">
        <v>133</v>
      </c>
      <c r="B121" s="7">
        <f>(((B117)+(B118))+(B119))+(B120)</f>
        <v>0</v>
      </c>
      <c r="C121" s="7">
        <f>(((C117)+(C118))+(C119))+(C120)</f>
        <v>0</v>
      </c>
      <c r="D121" s="7">
        <f>(B121)-(C121)</f>
        <v>0</v>
      </c>
      <c r="E121" s="8">
        <f>IF(C121=0,"",(B121)/(C121))</f>
        <v>0</v>
      </c>
      <c r="F121" s="7">
        <f>(((F117)+(F118))+(F119))+(F120)</f>
        <v>0</v>
      </c>
      <c r="G121" s="7">
        <f>(((G117)+(G118))+(G119))+(G120)</f>
        <v>0</v>
      </c>
      <c r="H121" s="7">
        <f>(F121)-(G121)</f>
        <v>0</v>
      </c>
      <c r="I121" s="8">
        <f>IF(G121=0,"",(F121)/(G121))</f>
        <v>0</v>
      </c>
      <c r="J121" s="7">
        <f>(((J117)+(J118))+(J119))+(J120)</f>
        <v>0</v>
      </c>
      <c r="K121" s="7">
        <f>(((K117)+(K118))+(K119))+(K120)</f>
        <v>0</v>
      </c>
      <c r="L121" s="7">
        <f>(J121)-(K121)</f>
        <v>0</v>
      </c>
      <c r="M121" s="8">
        <f>IF(K121=0,"",(J121)/(K121))</f>
        <v>0</v>
      </c>
      <c r="N121" s="7">
        <f>(((N117)+(N118))+(N119))+(N120)</f>
        <v>0</v>
      </c>
      <c r="O121" s="7">
        <f>(((O117)+(O118))+(O119))+(O120)</f>
        <v>0</v>
      </c>
      <c r="P121" s="7">
        <f>(N121)-(O121)</f>
        <v>0</v>
      </c>
      <c r="Q121" s="8">
        <f>IF(O121=0,"",(N121)/(O121))</f>
        <v>0</v>
      </c>
      <c r="R121" s="7">
        <f>(((R117)+(R118))+(R119))+(R120)</f>
        <v>0</v>
      </c>
      <c r="S121" s="7">
        <f>(((S117)+(S118))+(S119))+(S120)</f>
        <v>0</v>
      </c>
      <c r="T121" s="7">
        <f>(R121)-(S121)</f>
        <v>0</v>
      </c>
      <c r="U121" s="8">
        <f>IF(S121=0,"",(R121)/(S121))</f>
        <v>0</v>
      </c>
      <c r="V121" s="7">
        <f>(((V117)+(V118))+(V119))+(V120)</f>
        <v>0</v>
      </c>
      <c r="W121" s="7">
        <f>(((W117)+(W118))+(W119))+(W120)</f>
        <v>0</v>
      </c>
      <c r="X121" s="7">
        <f>(V121)-(W121)</f>
        <v>0</v>
      </c>
      <c r="Y121" s="8">
        <f>IF(W121=0,"",(V121)/(W121))</f>
        <v>0</v>
      </c>
      <c r="Z121" s="7">
        <f>(((Z117)+(Z118))+(Z119))+(Z120)</f>
        <v>0</v>
      </c>
      <c r="AA121" s="7">
        <f>(((AA117)+(AA118))+(AA119))+(AA120)</f>
        <v>0</v>
      </c>
      <c r="AB121" s="7">
        <f>(Z121)-(AA121)</f>
        <v>0</v>
      </c>
      <c r="AC121" s="8">
        <f>IF(AA121=0,"",(Z121)/(AA121))</f>
        <v>0</v>
      </c>
      <c r="AD121" s="7">
        <f>(((AD117)+(AD118))+(AD119))+(AD120)</f>
        <v>0</v>
      </c>
      <c r="AE121" s="7">
        <f>(((AE117)+(AE118))+(AE119))+(AE120)</f>
        <v>0</v>
      </c>
      <c r="AF121" s="7">
        <f>(AD121)-(AE121)</f>
        <v>0</v>
      </c>
      <c r="AG121" s="8">
        <f>IF(AE121=0,"",(AD121)/(AE121))</f>
        <v>0</v>
      </c>
      <c r="AH121" s="7">
        <f>(((AH117)+(AH118))+(AH119))+(AH120)</f>
        <v>0</v>
      </c>
      <c r="AI121" s="7">
        <f>(((AI117)+(AI118))+(AI119))+(AI120)</f>
        <v>0</v>
      </c>
      <c r="AJ121" s="7">
        <f>(AH121)-(AI121)</f>
        <v>0</v>
      </c>
      <c r="AK121" s="8">
        <f>IF(AI121=0,"",(AH121)/(AI121))</f>
        <v>0</v>
      </c>
      <c r="AL121" s="7">
        <f>(((AL117)+(AL118))+(AL119))+(AL120)</f>
        <v>0</v>
      </c>
      <c r="AM121" s="7">
        <f>(((AM117)+(AM118))+(AM119))+(AM120)</f>
        <v>0</v>
      </c>
      <c r="AN121" s="7">
        <f>(AL121)-(AM121)</f>
        <v>0</v>
      </c>
      <c r="AO121" s="8">
        <f>IF(AM121=0,"",(AL121)/(AM121))</f>
        <v>0</v>
      </c>
      <c r="AP121" s="7">
        <f>(((AP117)+(AP118))+(AP119))+(AP120)</f>
        <v>0</v>
      </c>
      <c r="AQ121" s="7">
        <f>(((AQ117)+(AQ118))+(AQ119))+(AQ120)</f>
        <v>0</v>
      </c>
      <c r="AR121" s="7">
        <f>(AP121)-(AQ121)</f>
        <v>0</v>
      </c>
      <c r="AS121" s="8">
        <f>IF(AQ121=0,"",(AP121)/(AQ121))</f>
        <v>0</v>
      </c>
      <c r="AT121" s="7">
        <f>((((((((((B121)+(F121))+(J121))+(N121))+(R121))+(V121))+(Z121))+(AD121))+(AH121))+(AL121))+(AP121)</f>
        <v>0</v>
      </c>
      <c r="AU121" s="7">
        <f>((((((((((C121)+(G121))+(K121))+(O121))+(S121))+(W121))+(AA121))+(AE121))+(AI121))+(AM121))+(AQ121)</f>
        <v>0</v>
      </c>
      <c r="AV121" s="7">
        <f>(AT121)-(AU121)</f>
        <v>0</v>
      </c>
      <c r="AW121" s="8">
        <f>IF(AU121=0,"",(AT121)/(AU121))</f>
        <v>0</v>
      </c>
    </row>
    <row r="122" spans="1:49">
      <c r="A122" s="3" t="s">
        <v>134</v>
      </c>
      <c r="B122" s="4"/>
      <c r="C122" s="4"/>
      <c r="D122" s="5">
        <f>(B122)-(C122)</f>
        <v>0</v>
      </c>
      <c r="E122" s="6">
        <f>IF(C122=0,"",(B122)/(C122))</f>
        <v>0</v>
      </c>
      <c r="F122" s="4"/>
      <c r="G122" s="4"/>
      <c r="H122" s="5">
        <f>(F122)-(G122)</f>
        <v>0</v>
      </c>
      <c r="I122" s="6">
        <f>IF(G122=0,"",(F122)/(G122))</f>
        <v>0</v>
      </c>
      <c r="J122" s="4"/>
      <c r="K122" s="4"/>
      <c r="L122" s="5">
        <f>(J122)-(K122)</f>
        <v>0</v>
      </c>
      <c r="M122" s="6">
        <f>IF(K122=0,"",(J122)/(K122))</f>
        <v>0</v>
      </c>
      <c r="N122" s="4"/>
      <c r="O122" s="4"/>
      <c r="P122" s="5">
        <f>(N122)-(O122)</f>
        <v>0</v>
      </c>
      <c r="Q122" s="6">
        <f>IF(O122=0,"",(N122)/(O122))</f>
        <v>0</v>
      </c>
      <c r="R122" s="4"/>
      <c r="S122" s="4"/>
      <c r="T122" s="5">
        <f>(R122)-(S122)</f>
        <v>0</v>
      </c>
      <c r="U122" s="6">
        <f>IF(S122=0,"",(R122)/(S122))</f>
        <v>0</v>
      </c>
      <c r="V122" s="4"/>
      <c r="W122" s="4"/>
      <c r="X122" s="5">
        <f>(V122)-(W122)</f>
        <v>0</v>
      </c>
      <c r="Y122" s="6">
        <f>IF(W122=0,"",(V122)/(W122))</f>
        <v>0</v>
      </c>
      <c r="Z122" s="4"/>
      <c r="AA122" s="4"/>
      <c r="AB122" s="5">
        <f>(Z122)-(AA122)</f>
        <v>0</v>
      </c>
      <c r="AC122" s="6">
        <f>IF(AA122=0,"",(Z122)/(AA122))</f>
        <v>0</v>
      </c>
      <c r="AD122" s="4"/>
      <c r="AE122" s="4"/>
      <c r="AF122" s="5">
        <f>(AD122)-(AE122)</f>
        <v>0</v>
      </c>
      <c r="AG122" s="6">
        <f>IF(AE122=0,"",(AD122)/(AE122))</f>
        <v>0</v>
      </c>
      <c r="AH122" s="4"/>
      <c r="AI122" s="4"/>
      <c r="AJ122" s="5">
        <f>(AH122)-(AI122)</f>
        <v>0</v>
      </c>
      <c r="AK122" s="6">
        <f>IF(AI122=0,"",(AH122)/(AI122))</f>
        <v>0</v>
      </c>
      <c r="AL122" s="4"/>
      <c r="AM122" s="4"/>
      <c r="AN122" s="5">
        <f>(AL122)-(AM122)</f>
        <v>0</v>
      </c>
      <c r="AO122" s="6">
        <f>IF(AM122=0,"",(AL122)/(AM122))</f>
        <v>0</v>
      </c>
      <c r="AP122" s="4"/>
      <c r="AQ122" s="4"/>
      <c r="AR122" s="5">
        <f>(AP122)-(AQ122)</f>
        <v>0</v>
      </c>
      <c r="AS122" s="6">
        <f>IF(AQ122=0,"",(AP122)/(AQ122))</f>
        <v>0</v>
      </c>
      <c r="AT122" s="5">
        <f>((((((((((B122)+(F122))+(J122))+(N122))+(R122))+(V122))+(Z122))+(AD122))+(AH122))+(AL122))+(AP122)</f>
        <v>0</v>
      </c>
      <c r="AU122" s="5">
        <f>((((((((((C122)+(G122))+(K122))+(O122))+(S122))+(W122))+(AA122))+(AE122))+(AI122))+(AM122))+(AQ122)</f>
        <v>0</v>
      </c>
      <c r="AV122" s="5">
        <f>(AT122)-(AU122)</f>
        <v>0</v>
      </c>
      <c r="AW122" s="6">
        <f>IF(AU122=0,"",(AT122)/(AU122))</f>
        <v>0</v>
      </c>
    </row>
    <row r="123" spans="1:49">
      <c r="A123" s="3" t="s">
        <v>135</v>
      </c>
      <c r="B123" s="5">
        <f>0</f>
        <v>0</v>
      </c>
      <c r="C123" s="5">
        <f>833.08</f>
        <v>0</v>
      </c>
      <c r="D123" s="5">
        <f>(B123)-(C123)</f>
        <v>0</v>
      </c>
      <c r="E123" s="6">
        <f>IF(C123=0,"",(B123)/(C123))</f>
        <v>0</v>
      </c>
      <c r="F123" s="5">
        <f>-562.05</f>
        <v>0</v>
      </c>
      <c r="G123" s="5">
        <f>833.08</f>
        <v>0</v>
      </c>
      <c r="H123" s="5">
        <f>(F123)-(G123)</f>
        <v>0</v>
      </c>
      <c r="I123" s="6">
        <f>IF(G123=0,"",(F123)/(G123))</f>
        <v>0</v>
      </c>
      <c r="J123" s="5">
        <f>0</f>
        <v>0</v>
      </c>
      <c r="K123" s="5">
        <f>833.08</f>
        <v>0</v>
      </c>
      <c r="L123" s="5">
        <f>(J123)-(K123)</f>
        <v>0</v>
      </c>
      <c r="M123" s="6">
        <f>IF(K123=0,"",(J123)/(K123))</f>
        <v>0</v>
      </c>
      <c r="N123" s="5">
        <f>0</f>
        <v>0</v>
      </c>
      <c r="O123" s="5">
        <f>833.08</f>
        <v>0</v>
      </c>
      <c r="P123" s="5">
        <f>(N123)-(O123)</f>
        <v>0</v>
      </c>
      <c r="Q123" s="6">
        <f>IF(O123=0,"",(N123)/(O123))</f>
        <v>0</v>
      </c>
      <c r="R123" s="5">
        <f>0</f>
        <v>0</v>
      </c>
      <c r="S123" s="5">
        <f>833.08</f>
        <v>0</v>
      </c>
      <c r="T123" s="5">
        <f>(R123)-(S123)</f>
        <v>0</v>
      </c>
      <c r="U123" s="6">
        <f>IF(S123=0,"",(R123)/(S123))</f>
        <v>0</v>
      </c>
      <c r="V123" s="5">
        <f>0</f>
        <v>0</v>
      </c>
      <c r="W123" s="5">
        <f>833.08</f>
        <v>0</v>
      </c>
      <c r="X123" s="5">
        <f>(V123)-(W123)</f>
        <v>0</v>
      </c>
      <c r="Y123" s="6">
        <f>IF(W123=0,"",(V123)/(W123))</f>
        <v>0</v>
      </c>
      <c r="Z123" s="5">
        <f>0</f>
        <v>0</v>
      </c>
      <c r="AA123" s="5">
        <f>833.08</f>
        <v>0</v>
      </c>
      <c r="AB123" s="5">
        <f>(Z123)-(AA123)</f>
        <v>0</v>
      </c>
      <c r="AC123" s="6">
        <f>IF(AA123=0,"",(Z123)/(AA123))</f>
        <v>0</v>
      </c>
      <c r="AD123" s="5">
        <f>1722.49</f>
        <v>0</v>
      </c>
      <c r="AE123" s="5">
        <f>833.08</f>
        <v>0</v>
      </c>
      <c r="AF123" s="5">
        <f>(AD123)-(AE123)</f>
        <v>0</v>
      </c>
      <c r="AG123" s="6">
        <f>IF(AE123=0,"",(AD123)/(AE123))</f>
        <v>0</v>
      </c>
      <c r="AH123" s="5">
        <f>77.17</f>
        <v>0</v>
      </c>
      <c r="AI123" s="5">
        <f>833.08</f>
        <v>0</v>
      </c>
      <c r="AJ123" s="5">
        <f>(AH123)-(AI123)</f>
        <v>0</v>
      </c>
      <c r="AK123" s="6">
        <f>IF(AI123=0,"",(AH123)/(AI123))</f>
        <v>0</v>
      </c>
      <c r="AL123" s="5">
        <f>0</f>
        <v>0</v>
      </c>
      <c r="AM123" s="5">
        <f>833.08</f>
        <v>0</v>
      </c>
      <c r="AN123" s="5">
        <f>(AL123)-(AM123)</f>
        <v>0</v>
      </c>
      <c r="AO123" s="6">
        <f>IF(AM123=0,"",(AL123)/(AM123))</f>
        <v>0</v>
      </c>
      <c r="AP123" s="4"/>
      <c r="AQ123" s="5">
        <f>833.08</f>
        <v>0</v>
      </c>
      <c r="AR123" s="5">
        <f>(AP123)-(AQ123)</f>
        <v>0</v>
      </c>
      <c r="AS123" s="6">
        <f>IF(AQ123=0,"",(AP123)/(AQ123))</f>
        <v>0</v>
      </c>
      <c r="AT123" s="5">
        <f>((((((((((B123)+(F123))+(J123))+(N123))+(R123))+(V123))+(Z123))+(AD123))+(AH123))+(AL123))+(AP123)</f>
        <v>0</v>
      </c>
      <c r="AU123" s="5">
        <f>((((((((((C123)+(G123))+(K123))+(O123))+(S123))+(W123))+(AA123))+(AE123))+(AI123))+(AM123))+(AQ123)</f>
        <v>0</v>
      </c>
      <c r="AV123" s="5">
        <f>(AT123)-(AU123)</f>
        <v>0</v>
      </c>
      <c r="AW123" s="6">
        <f>IF(AU123=0,"",(AT123)/(AU123))</f>
        <v>0</v>
      </c>
    </row>
    <row r="124" spans="1:49">
      <c r="A124" s="3" t="s">
        <v>136</v>
      </c>
      <c r="B124" s="5">
        <f>0</f>
        <v>0</v>
      </c>
      <c r="C124" s="5">
        <f>448.58</f>
        <v>0</v>
      </c>
      <c r="D124" s="5">
        <f>(B124)-(C124)</f>
        <v>0</v>
      </c>
      <c r="E124" s="6">
        <f>IF(C124=0,"",(B124)/(C124))</f>
        <v>0</v>
      </c>
      <c r="F124" s="5">
        <f>-302.64</f>
        <v>0</v>
      </c>
      <c r="G124" s="5">
        <f>448.58</f>
        <v>0</v>
      </c>
      <c r="H124" s="5">
        <f>(F124)-(G124)</f>
        <v>0</v>
      </c>
      <c r="I124" s="6">
        <f>IF(G124=0,"",(F124)/(G124))</f>
        <v>0</v>
      </c>
      <c r="J124" s="5">
        <f>0</f>
        <v>0</v>
      </c>
      <c r="K124" s="5">
        <f>448.58</f>
        <v>0</v>
      </c>
      <c r="L124" s="5">
        <f>(J124)-(K124)</f>
        <v>0</v>
      </c>
      <c r="M124" s="6">
        <f>IF(K124=0,"",(J124)/(K124))</f>
        <v>0</v>
      </c>
      <c r="N124" s="5">
        <f>0</f>
        <v>0</v>
      </c>
      <c r="O124" s="5">
        <f>448.58</f>
        <v>0</v>
      </c>
      <c r="P124" s="5">
        <f>(N124)-(O124)</f>
        <v>0</v>
      </c>
      <c r="Q124" s="6">
        <f>IF(O124=0,"",(N124)/(O124))</f>
        <v>0</v>
      </c>
      <c r="R124" s="5">
        <f>0</f>
        <v>0</v>
      </c>
      <c r="S124" s="5">
        <f>448.58</f>
        <v>0</v>
      </c>
      <c r="T124" s="5">
        <f>(R124)-(S124)</f>
        <v>0</v>
      </c>
      <c r="U124" s="6">
        <f>IF(S124=0,"",(R124)/(S124))</f>
        <v>0</v>
      </c>
      <c r="V124" s="5">
        <f>0</f>
        <v>0</v>
      </c>
      <c r="W124" s="5">
        <f>448.58</f>
        <v>0</v>
      </c>
      <c r="X124" s="5">
        <f>(V124)-(W124)</f>
        <v>0</v>
      </c>
      <c r="Y124" s="6">
        <f>IF(W124=0,"",(V124)/(W124))</f>
        <v>0</v>
      </c>
      <c r="Z124" s="5">
        <f>0</f>
        <v>0</v>
      </c>
      <c r="AA124" s="5">
        <f>448.58</f>
        <v>0</v>
      </c>
      <c r="AB124" s="5">
        <f>(Z124)-(AA124)</f>
        <v>0</v>
      </c>
      <c r="AC124" s="6">
        <f>IF(AA124=0,"",(Z124)/(AA124))</f>
        <v>0</v>
      </c>
      <c r="AD124" s="5">
        <f>927.5</f>
        <v>0</v>
      </c>
      <c r="AE124" s="5">
        <f>448.58</f>
        <v>0</v>
      </c>
      <c r="AF124" s="5">
        <f>(AD124)-(AE124)</f>
        <v>0</v>
      </c>
      <c r="AG124" s="6">
        <f>IF(AE124=0,"",(AD124)/(AE124))</f>
        <v>0</v>
      </c>
      <c r="AH124" s="5">
        <f>41.55</f>
        <v>0</v>
      </c>
      <c r="AI124" s="5">
        <f>448.58</f>
        <v>0</v>
      </c>
      <c r="AJ124" s="5">
        <f>(AH124)-(AI124)</f>
        <v>0</v>
      </c>
      <c r="AK124" s="6">
        <f>IF(AI124=0,"",(AH124)/(AI124))</f>
        <v>0</v>
      </c>
      <c r="AL124" s="5">
        <f>0</f>
        <v>0</v>
      </c>
      <c r="AM124" s="5">
        <f>448.58</f>
        <v>0</v>
      </c>
      <c r="AN124" s="5">
        <f>(AL124)-(AM124)</f>
        <v>0</v>
      </c>
      <c r="AO124" s="6">
        <f>IF(AM124=0,"",(AL124)/(AM124))</f>
        <v>0</v>
      </c>
      <c r="AP124" s="4"/>
      <c r="AQ124" s="5">
        <f>448.58</f>
        <v>0</v>
      </c>
      <c r="AR124" s="5">
        <f>(AP124)-(AQ124)</f>
        <v>0</v>
      </c>
      <c r="AS124" s="6">
        <f>IF(AQ124=0,"",(AP124)/(AQ124))</f>
        <v>0</v>
      </c>
      <c r="AT124" s="5">
        <f>((((((((((B124)+(F124))+(J124))+(N124))+(R124))+(V124))+(Z124))+(AD124))+(AH124))+(AL124))+(AP124)</f>
        <v>0</v>
      </c>
      <c r="AU124" s="5">
        <f>((((((((((C124)+(G124))+(K124))+(O124))+(S124))+(W124))+(AA124))+(AE124))+(AI124))+(AM124))+(AQ124)</f>
        <v>0</v>
      </c>
      <c r="AV124" s="5">
        <f>(AT124)-(AU124)</f>
        <v>0</v>
      </c>
      <c r="AW124" s="6">
        <f>IF(AU124=0,"",(AT124)/(AU124))</f>
        <v>0</v>
      </c>
    </row>
    <row r="125" spans="1:49">
      <c r="A125" s="3" t="s">
        <v>137</v>
      </c>
      <c r="B125" s="5">
        <f>0</f>
        <v>0</v>
      </c>
      <c r="C125" s="4"/>
      <c r="D125" s="5">
        <f>(B125)-(C125)</f>
        <v>0</v>
      </c>
      <c r="E125" s="6">
        <f>IF(C125=0,"",(B125)/(C125))</f>
        <v>0</v>
      </c>
      <c r="F125" s="5">
        <f>0</f>
        <v>0</v>
      </c>
      <c r="G125" s="4"/>
      <c r="H125" s="5">
        <f>(F125)-(G125)</f>
        <v>0</v>
      </c>
      <c r="I125" s="6">
        <f>IF(G125=0,"",(F125)/(G125))</f>
        <v>0</v>
      </c>
      <c r="J125" s="5">
        <f>0</f>
        <v>0</v>
      </c>
      <c r="K125" s="4"/>
      <c r="L125" s="5">
        <f>(J125)-(K125)</f>
        <v>0</v>
      </c>
      <c r="M125" s="6">
        <f>IF(K125=0,"",(J125)/(K125))</f>
        <v>0</v>
      </c>
      <c r="N125" s="5">
        <f>0</f>
        <v>0</v>
      </c>
      <c r="O125" s="4"/>
      <c r="P125" s="5">
        <f>(N125)-(O125)</f>
        <v>0</v>
      </c>
      <c r="Q125" s="6">
        <f>IF(O125=0,"",(N125)/(O125))</f>
        <v>0</v>
      </c>
      <c r="R125" s="5">
        <f>0</f>
        <v>0</v>
      </c>
      <c r="S125" s="4"/>
      <c r="T125" s="5">
        <f>(R125)-(S125)</f>
        <v>0</v>
      </c>
      <c r="U125" s="6">
        <f>IF(S125=0,"",(R125)/(S125))</f>
        <v>0</v>
      </c>
      <c r="V125" s="5">
        <f>0</f>
        <v>0</v>
      </c>
      <c r="W125" s="4"/>
      <c r="X125" s="5">
        <f>(V125)-(W125)</f>
        <v>0</v>
      </c>
      <c r="Y125" s="6">
        <f>IF(W125=0,"",(V125)/(W125))</f>
        <v>0</v>
      </c>
      <c r="Z125" s="5">
        <f>0</f>
        <v>0</v>
      </c>
      <c r="AA125" s="4"/>
      <c r="AB125" s="5">
        <f>(Z125)-(AA125)</f>
        <v>0</v>
      </c>
      <c r="AC125" s="6">
        <f>IF(AA125=0,"",(Z125)/(AA125))</f>
        <v>0</v>
      </c>
      <c r="AD125" s="5">
        <f>0</f>
        <v>0</v>
      </c>
      <c r="AE125" s="4"/>
      <c r="AF125" s="5">
        <f>(AD125)-(AE125)</f>
        <v>0</v>
      </c>
      <c r="AG125" s="6">
        <f>IF(AE125=0,"",(AD125)/(AE125))</f>
        <v>0</v>
      </c>
      <c r="AH125" s="5">
        <f>0</f>
        <v>0</v>
      </c>
      <c r="AI125" s="4"/>
      <c r="AJ125" s="5">
        <f>(AH125)-(AI125)</f>
        <v>0</v>
      </c>
      <c r="AK125" s="6">
        <f>IF(AI125=0,"",(AH125)/(AI125))</f>
        <v>0</v>
      </c>
      <c r="AL125" s="5">
        <f>0</f>
        <v>0</v>
      </c>
      <c r="AM125" s="4"/>
      <c r="AN125" s="5">
        <f>(AL125)-(AM125)</f>
        <v>0</v>
      </c>
      <c r="AO125" s="6">
        <f>IF(AM125=0,"",(AL125)/(AM125))</f>
        <v>0</v>
      </c>
      <c r="AP125" s="4"/>
      <c r="AQ125" s="4"/>
      <c r="AR125" s="5">
        <f>(AP125)-(AQ125)</f>
        <v>0</v>
      </c>
      <c r="AS125" s="6">
        <f>IF(AQ125=0,"",(AP125)/(AQ125))</f>
        <v>0</v>
      </c>
      <c r="AT125" s="5">
        <f>((((((((((B125)+(F125))+(J125))+(N125))+(R125))+(V125))+(Z125))+(AD125))+(AH125))+(AL125))+(AP125)</f>
        <v>0</v>
      </c>
      <c r="AU125" s="5">
        <f>((((((((((C125)+(G125))+(K125))+(O125))+(S125))+(W125))+(AA125))+(AE125))+(AI125))+(AM125))+(AQ125)</f>
        <v>0</v>
      </c>
      <c r="AV125" s="5">
        <f>(AT125)-(AU125)</f>
        <v>0</v>
      </c>
      <c r="AW125" s="6">
        <f>IF(AU125=0,"",(AT125)/(AU125))</f>
        <v>0</v>
      </c>
    </row>
    <row r="126" spans="1:49">
      <c r="A126" s="3" t="s">
        <v>138</v>
      </c>
      <c r="B126" s="7">
        <f>(((B122)+(B123))+(B124))+(B125)</f>
        <v>0</v>
      </c>
      <c r="C126" s="7">
        <f>(((C122)+(C123))+(C124))+(C125)</f>
        <v>0</v>
      </c>
      <c r="D126" s="7">
        <f>(B126)-(C126)</f>
        <v>0</v>
      </c>
      <c r="E126" s="8">
        <f>IF(C126=0,"",(B126)/(C126))</f>
        <v>0</v>
      </c>
      <c r="F126" s="7">
        <f>(((F122)+(F123))+(F124))+(F125)</f>
        <v>0</v>
      </c>
      <c r="G126" s="7">
        <f>(((G122)+(G123))+(G124))+(G125)</f>
        <v>0</v>
      </c>
      <c r="H126" s="7">
        <f>(F126)-(G126)</f>
        <v>0</v>
      </c>
      <c r="I126" s="8">
        <f>IF(G126=0,"",(F126)/(G126))</f>
        <v>0</v>
      </c>
      <c r="J126" s="7">
        <f>(((J122)+(J123))+(J124))+(J125)</f>
        <v>0</v>
      </c>
      <c r="K126" s="7">
        <f>(((K122)+(K123))+(K124))+(K125)</f>
        <v>0</v>
      </c>
      <c r="L126" s="7">
        <f>(J126)-(K126)</f>
        <v>0</v>
      </c>
      <c r="M126" s="8">
        <f>IF(K126=0,"",(J126)/(K126))</f>
        <v>0</v>
      </c>
      <c r="N126" s="7">
        <f>(((N122)+(N123))+(N124))+(N125)</f>
        <v>0</v>
      </c>
      <c r="O126" s="7">
        <f>(((O122)+(O123))+(O124))+(O125)</f>
        <v>0</v>
      </c>
      <c r="P126" s="7">
        <f>(N126)-(O126)</f>
        <v>0</v>
      </c>
      <c r="Q126" s="8">
        <f>IF(O126=0,"",(N126)/(O126))</f>
        <v>0</v>
      </c>
      <c r="R126" s="7">
        <f>(((R122)+(R123))+(R124))+(R125)</f>
        <v>0</v>
      </c>
      <c r="S126" s="7">
        <f>(((S122)+(S123))+(S124))+(S125)</f>
        <v>0</v>
      </c>
      <c r="T126" s="7">
        <f>(R126)-(S126)</f>
        <v>0</v>
      </c>
      <c r="U126" s="8">
        <f>IF(S126=0,"",(R126)/(S126))</f>
        <v>0</v>
      </c>
      <c r="V126" s="7">
        <f>(((V122)+(V123))+(V124))+(V125)</f>
        <v>0</v>
      </c>
      <c r="W126" s="7">
        <f>(((W122)+(W123))+(W124))+(W125)</f>
        <v>0</v>
      </c>
      <c r="X126" s="7">
        <f>(V126)-(W126)</f>
        <v>0</v>
      </c>
      <c r="Y126" s="8">
        <f>IF(W126=0,"",(V126)/(W126))</f>
        <v>0</v>
      </c>
      <c r="Z126" s="7">
        <f>(((Z122)+(Z123))+(Z124))+(Z125)</f>
        <v>0</v>
      </c>
      <c r="AA126" s="7">
        <f>(((AA122)+(AA123))+(AA124))+(AA125)</f>
        <v>0</v>
      </c>
      <c r="AB126" s="7">
        <f>(Z126)-(AA126)</f>
        <v>0</v>
      </c>
      <c r="AC126" s="8">
        <f>IF(AA126=0,"",(Z126)/(AA126))</f>
        <v>0</v>
      </c>
      <c r="AD126" s="7">
        <f>(((AD122)+(AD123))+(AD124))+(AD125)</f>
        <v>0</v>
      </c>
      <c r="AE126" s="7">
        <f>(((AE122)+(AE123))+(AE124))+(AE125)</f>
        <v>0</v>
      </c>
      <c r="AF126" s="7">
        <f>(AD126)-(AE126)</f>
        <v>0</v>
      </c>
      <c r="AG126" s="8">
        <f>IF(AE126=0,"",(AD126)/(AE126))</f>
        <v>0</v>
      </c>
      <c r="AH126" s="7">
        <f>(((AH122)+(AH123))+(AH124))+(AH125)</f>
        <v>0</v>
      </c>
      <c r="AI126" s="7">
        <f>(((AI122)+(AI123))+(AI124))+(AI125)</f>
        <v>0</v>
      </c>
      <c r="AJ126" s="7">
        <f>(AH126)-(AI126)</f>
        <v>0</v>
      </c>
      <c r="AK126" s="8">
        <f>IF(AI126=0,"",(AH126)/(AI126))</f>
        <v>0</v>
      </c>
      <c r="AL126" s="7">
        <f>(((AL122)+(AL123))+(AL124))+(AL125)</f>
        <v>0</v>
      </c>
      <c r="AM126" s="7">
        <f>(((AM122)+(AM123))+(AM124))+(AM125)</f>
        <v>0</v>
      </c>
      <c r="AN126" s="7">
        <f>(AL126)-(AM126)</f>
        <v>0</v>
      </c>
      <c r="AO126" s="8">
        <f>IF(AM126=0,"",(AL126)/(AM126))</f>
        <v>0</v>
      </c>
      <c r="AP126" s="7">
        <f>(((AP122)+(AP123))+(AP124))+(AP125)</f>
        <v>0</v>
      </c>
      <c r="AQ126" s="7">
        <f>(((AQ122)+(AQ123))+(AQ124))+(AQ125)</f>
        <v>0</v>
      </c>
      <c r="AR126" s="7">
        <f>(AP126)-(AQ126)</f>
        <v>0</v>
      </c>
      <c r="AS126" s="8">
        <f>IF(AQ126=0,"",(AP126)/(AQ126))</f>
        <v>0</v>
      </c>
      <c r="AT126" s="7">
        <f>((((((((((B126)+(F126))+(J126))+(N126))+(R126))+(V126))+(Z126))+(AD126))+(AH126))+(AL126))+(AP126)</f>
        <v>0</v>
      </c>
      <c r="AU126" s="7">
        <f>((((((((((C126)+(G126))+(K126))+(O126))+(S126))+(W126))+(AA126))+(AE126))+(AI126))+(AM126))+(AQ126)</f>
        <v>0</v>
      </c>
      <c r="AV126" s="7">
        <f>(AT126)-(AU126)</f>
        <v>0</v>
      </c>
      <c r="AW126" s="8">
        <f>IF(AU126=0,"",(AT126)/(AU126))</f>
        <v>0</v>
      </c>
    </row>
    <row r="127" spans="1:49">
      <c r="A127" s="3" t="s">
        <v>139</v>
      </c>
      <c r="B127" s="4"/>
      <c r="C127" s="4"/>
      <c r="D127" s="5">
        <f>(B127)-(C127)</f>
        <v>0</v>
      </c>
      <c r="E127" s="6">
        <f>IF(C127=0,"",(B127)/(C127))</f>
        <v>0</v>
      </c>
      <c r="F127" s="4"/>
      <c r="G127" s="4"/>
      <c r="H127" s="5">
        <f>(F127)-(G127)</f>
        <v>0</v>
      </c>
      <c r="I127" s="6">
        <f>IF(G127=0,"",(F127)/(G127))</f>
        <v>0</v>
      </c>
      <c r="J127" s="4"/>
      <c r="K127" s="4"/>
      <c r="L127" s="5">
        <f>(J127)-(K127)</f>
        <v>0</v>
      </c>
      <c r="M127" s="6">
        <f>IF(K127=0,"",(J127)/(K127))</f>
        <v>0</v>
      </c>
      <c r="N127" s="4"/>
      <c r="O127" s="4"/>
      <c r="P127" s="5">
        <f>(N127)-(O127)</f>
        <v>0</v>
      </c>
      <c r="Q127" s="6">
        <f>IF(O127=0,"",(N127)/(O127))</f>
        <v>0</v>
      </c>
      <c r="R127" s="4"/>
      <c r="S127" s="4"/>
      <c r="T127" s="5">
        <f>(R127)-(S127)</f>
        <v>0</v>
      </c>
      <c r="U127" s="6">
        <f>IF(S127=0,"",(R127)/(S127))</f>
        <v>0</v>
      </c>
      <c r="V127" s="4"/>
      <c r="W127" s="4"/>
      <c r="X127" s="5">
        <f>(V127)-(W127)</f>
        <v>0</v>
      </c>
      <c r="Y127" s="6">
        <f>IF(W127=0,"",(V127)/(W127))</f>
        <v>0</v>
      </c>
      <c r="Z127" s="4"/>
      <c r="AA127" s="4"/>
      <c r="AB127" s="5">
        <f>(Z127)-(AA127)</f>
        <v>0</v>
      </c>
      <c r="AC127" s="6">
        <f>IF(AA127=0,"",(Z127)/(AA127))</f>
        <v>0</v>
      </c>
      <c r="AD127" s="4"/>
      <c r="AE127" s="4"/>
      <c r="AF127" s="5">
        <f>(AD127)-(AE127)</f>
        <v>0</v>
      </c>
      <c r="AG127" s="6">
        <f>IF(AE127=0,"",(AD127)/(AE127))</f>
        <v>0</v>
      </c>
      <c r="AH127" s="4"/>
      <c r="AI127" s="4"/>
      <c r="AJ127" s="5">
        <f>(AH127)-(AI127)</f>
        <v>0</v>
      </c>
      <c r="AK127" s="6">
        <f>IF(AI127=0,"",(AH127)/(AI127))</f>
        <v>0</v>
      </c>
      <c r="AL127" s="4"/>
      <c r="AM127" s="4"/>
      <c r="AN127" s="5">
        <f>(AL127)-(AM127)</f>
        <v>0</v>
      </c>
      <c r="AO127" s="6">
        <f>IF(AM127=0,"",(AL127)/(AM127))</f>
        <v>0</v>
      </c>
      <c r="AP127" s="4"/>
      <c r="AQ127" s="4"/>
      <c r="AR127" s="5">
        <f>(AP127)-(AQ127)</f>
        <v>0</v>
      </c>
      <c r="AS127" s="6">
        <f>IF(AQ127=0,"",(AP127)/(AQ127))</f>
        <v>0</v>
      </c>
      <c r="AT127" s="5">
        <f>((((((((((B127)+(F127))+(J127))+(N127))+(R127))+(V127))+(Z127))+(AD127))+(AH127))+(AL127))+(AP127)</f>
        <v>0</v>
      </c>
      <c r="AU127" s="5">
        <f>((((((((((C127)+(G127))+(K127))+(O127))+(S127))+(W127))+(AA127))+(AE127))+(AI127))+(AM127))+(AQ127)</f>
        <v>0</v>
      </c>
      <c r="AV127" s="5">
        <f>(AT127)-(AU127)</f>
        <v>0</v>
      </c>
      <c r="AW127" s="6">
        <f>IF(AU127=0,"",(AT127)/(AU127))</f>
        <v>0</v>
      </c>
    </row>
    <row r="128" spans="1:49">
      <c r="A128" s="3" t="s">
        <v>140</v>
      </c>
      <c r="B128" s="4"/>
      <c r="C128" s="4"/>
      <c r="D128" s="5">
        <f>(B128)-(C128)</f>
        <v>0</v>
      </c>
      <c r="E128" s="6">
        <f>IF(C128=0,"",(B128)/(C128))</f>
        <v>0</v>
      </c>
      <c r="F128" s="4"/>
      <c r="G128" s="4"/>
      <c r="H128" s="5">
        <f>(F128)-(G128)</f>
        <v>0</v>
      </c>
      <c r="I128" s="6">
        <f>IF(G128=0,"",(F128)/(G128))</f>
        <v>0</v>
      </c>
      <c r="J128" s="4"/>
      <c r="K128" s="4"/>
      <c r="L128" s="5">
        <f>(J128)-(K128)</f>
        <v>0</v>
      </c>
      <c r="M128" s="6">
        <f>IF(K128=0,"",(J128)/(K128))</f>
        <v>0</v>
      </c>
      <c r="N128" s="4"/>
      <c r="O128" s="4"/>
      <c r="P128" s="5">
        <f>(N128)-(O128)</f>
        <v>0</v>
      </c>
      <c r="Q128" s="6">
        <f>IF(O128=0,"",(N128)/(O128))</f>
        <v>0</v>
      </c>
      <c r="R128" s="4"/>
      <c r="S128" s="4"/>
      <c r="T128" s="5">
        <f>(R128)-(S128)</f>
        <v>0</v>
      </c>
      <c r="U128" s="6">
        <f>IF(S128=0,"",(R128)/(S128))</f>
        <v>0</v>
      </c>
      <c r="V128" s="4"/>
      <c r="W128" s="4"/>
      <c r="X128" s="5">
        <f>(V128)-(W128)</f>
        <v>0</v>
      </c>
      <c r="Y128" s="6">
        <f>IF(W128=0,"",(V128)/(W128))</f>
        <v>0</v>
      </c>
      <c r="Z128" s="5">
        <f>3.74</f>
        <v>0</v>
      </c>
      <c r="AA128" s="4"/>
      <c r="AB128" s="5">
        <f>(Z128)-(AA128)</f>
        <v>0</v>
      </c>
      <c r="AC128" s="6">
        <f>IF(AA128=0,"",(Z128)/(AA128))</f>
        <v>0</v>
      </c>
      <c r="AD128" s="5">
        <f>3.87</f>
        <v>0</v>
      </c>
      <c r="AE128" s="4"/>
      <c r="AF128" s="5">
        <f>(AD128)-(AE128)</f>
        <v>0</v>
      </c>
      <c r="AG128" s="6">
        <f>IF(AE128=0,"",(AD128)/(AE128))</f>
        <v>0</v>
      </c>
      <c r="AH128" s="5">
        <f>3.74</f>
        <v>0</v>
      </c>
      <c r="AI128" s="4"/>
      <c r="AJ128" s="5">
        <f>(AH128)-(AI128)</f>
        <v>0</v>
      </c>
      <c r="AK128" s="6">
        <f>IF(AI128=0,"",(AH128)/(AI128))</f>
        <v>0</v>
      </c>
      <c r="AL128" s="5">
        <f>3.87</f>
        <v>0</v>
      </c>
      <c r="AM128" s="4"/>
      <c r="AN128" s="5">
        <f>(AL128)-(AM128)</f>
        <v>0</v>
      </c>
      <c r="AO128" s="6">
        <f>IF(AM128=0,"",(AL128)/(AM128))</f>
        <v>0</v>
      </c>
      <c r="AP128" s="5">
        <f>3.87</f>
        <v>0</v>
      </c>
      <c r="AQ128" s="4"/>
      <c r="AR128" s="5">
        <f>(AP128)-(AQ128)</f>
        <v>0</v>
      </c>
      <c r="AS128" s="6">
        <f>IF(AQ128=0,"",(AP128)/(AQ128))</f>
        <v>0</v>
      </c>
      <c r="AT128" s="5">
        <f>((((((((((B128)+(F128))+(J128))+(N128))+(R128))+(V128))+(Z128))+(AD128))+(AH128))+(AL128))+(AP128)</f>
        <v>0</v>
      </c>
      <c r="AU128" s="5">
        <f>((((((((((C128)+(G128))+(K128))+(O128))+(S128))+(W128))+(AA128))+(AE128))+(AI128))+(AM128))+(AQ128)</f>
        <v>0</v>
      </c>
      <c r="AV128" s="5">
        <f>(AT128)-(AU128)</f>
        <v>0</v>
      </c>
      <c r="AW128" s="6">
        <f>IF(AU128=0,"",(AT128)/(AU128))</f>
        <v>0</v>
      </c>
    </row>
    <row r="129" spans="1:49">
      <c r="A129" s="3" t="s">
        <v>141</v>
      </c>
      <c r="B129" s="4"/>
      <c r="C129" s="4"/>
      <c r="D129" s="5">
        <f>(B129)-(C129)</f>
        <v>0</v>
      </c>
      <c r="E129" s="6">
        <f>IF(C129=0,"",(B129)/(C129))</f>
        <v>0</v>
      </c>
      <c r="F129" s="4"/>
      <c r="G129" s="4"/>
      <c r="H129" s="5">
        <f>(F129)-(G129)</f>
        <v>0</v>
      </c>
      <c r="I129" s="6">
        <f>IF(G129=0,"",(F129)/(G129))</f>
        <v>0</v>
      </c>
      <c r="J129" s="4"/>
      <c r="K129" s="4"/>
      <c r="L129" s="5">
        <f>(J129)-(K129)</f>
        <v>0</v>
      </c>
      <c r="M129" s="6">
        <f>IF(K129=0,"",(J129)/(K129))</f>
        <v>0</v>
      </c>
      <c r="N129" s="4"/>
      <c r="O129" s="4"/>
      <c r="P129" s="5">
        <f>(N129)-(O129)</f>
        <v>0</v>
      </c>
      <c r="Q129" s="6">
        <f>IF(O129=0,"",(N129)/(O129))</f>
        <v>0</v>
      </c>
      <c r="R129" s="4"/>
      <c r="S129" s="4"/>
      <c r="T129" s="5">
        <f>(R129)-(S129)</f>
        <v>0</v>
      </c>
      <c r="U129" s="6">
        <f>IF(S129=0,"",(R129)/(S129))</f>
        <v>0</v>
      </c>
      <c r="V129" s="4"/>
      <c r="W129" s="4"/>
      <c r="X129" s="5">
        <f>(V129)-(W129)</f>
        <v>0</v>
      </c>
      <c r="Y129" s="6">
        <f>IF(W129=0,"",(V129)/(W129))</f>
        <v>0</v>
      </c>
      <c r="Z129" s="5">
        <f>2.01</f>
        <v>0</v>
      </c>
      <c r="AA129" s="4"/>
      <c r="AB129" s="5">
        <f>(Z129)-(AA129)</f>
        <v>0</v>
      </c>
      <c r="AC129" s="6">
        <f>IF(AA129=0,"",(Z129)/(AA129))</f>
        <v>0</v>
      </c>
      <c r="AD129" s="5">
        <f>2.08</f>
        <v>0</v>
      </c>
      <c r="AE129" s="4"/>
      <c r="AF129" s="5">
        <f>(AD129)-(AE129)</f>
        <v>0</v>
      </c>
      <c r="AG129" s="6">
        <f>IF(AE129=0,"",(AD129)/(AE129))</f>
        <v>0</v>
      </c>
      <c r="AH129" s="5">
        <f>2.01</f>
        <v>0</v>
      </c>
      <c r="AI129" s="4"/>
      <c r="AJ129" s="5">
        <f>(AH129)-(AI129)</f>
        <v>0</v>
      </c>
      <c r="AK129" s="6">
        <f>IF(AI129=0,"",(AH129)/(AI129))</f>
        <v>0</v>
      </c>
      <c r="AL129" s="5">
        <f>2.08</f>
        <v>0</v>
      </c>
      <c r="AM129" s="4"/>
      <c r="AN129" s="5">
        <f>(AL129)-(AM129)</f>
        <v>0</v>
      </c>
      <c r="AO129" s="6">
        <f>IF(AM129=0,"",(AL129)/(AM129))</f>
        <v>0</v>
      </c>
      <c r="AP129" s="5">
        <f>2.08</f>
        <v>0</v>
      </c>
      <c r="AQ129" s="4"/>
      <c r="AR129" s="5">
        <f>(AP129)-(AQ129)</f>
        <v>0</v>
      </c>
      <c r="AS129" s="6">
        <f>IF(AQ129=0,"",(AP129)/(AQ129))</f>
        <v>0</v>
      </c>
      <c r="AT129" s="5">
        <f>((((((((((B129)+(F129))+(J129))+(N129))+(R129))+(V129))+(Z129))+(AD129))+(AH129))+(AL129))+(AP129)</f>
        <v>0</v>
      </c>
      <c r="AU129" s="5">
        <f>((((((((((C129)+(G129))+(K129))+(O129))+(S129))+(W129))+(AA129))+(AE129))+(AI129))+(AM129))+(AQ129)</f>
        <v>0</v>
      </c>
      <c r="AV129" s="5">
        <f>(AT129)-(AU129)</f>
        <v>0</v>
      </c>
      <c r="AW129" s="6">
        <f>IF(AU129=0,"",(AT129)/(AU129))</f>
        <v>0</v>
      </c>
    </row>
    <row r="130" spans="1:49">
      <c r="A130" s="3" t="s">
        <v>142</v>
      </c>
      <c r="B130" s="4"/>
      <c r="C130" s="4"/>
      <c r="D130" s="5">
        <f>(B130)-(C130)</f>
        <v>0</v>
      </c>
      <c r="E130" s="6">
        <f>IF(C130=0,"",(B130)/(C130))</f>
        <v>0</v>
      </c>
      <c r="F130" s="4"/>
      <c r="G130" s="4"/>
      <c r="H130" s="5">
        <f>(F130)-(G130)</f>
        <v>0</v>
      </c>
      <c r="I130" s="6">
        <f>IF(G130=0,"",(F130)/(G130))</f>
        <v>0</v>
      </c>
      <c r="J130" s="4"/>
      <c r="K130" s="4"/>
      <c r="L130" s="5">
        <f>(J130)-(K130)</f>
        <v>0</v>
      </c>
      <c r="M130" s="6">
        <f>IF(K130=0,"",(J130)/(K130))</f>
        <v>0</v>
      </c>
      <c r="N130" s="4"/>
      <c r="O130" s="4"/>
      <c r="P130" s="5">
        <f>(N130)-(O130)</f>
        <v>0</v>
      </c>
      <c r="Q130" s="6">
        <f>IF(O130=0,"",(N130)/(O130))</f>
        <v>0</v>
      </c>
      <c r="R130" s="4"/>
      <c r="S130" s="4"/>
      <c r="T130" s="5">
        <f>(R130)-(S130)</f>
        <v>0</v>
      </c>
      <c r="U130" s="6">
        <f>IF(S130=0,"",(R130)/(S130))</f>
        <v>0</v>
      </c>
      <c r="V130" s="4"/>
      <c r="W130" s="4"/>
      <c r="X130" s="5">
        <f>(V130)-(W130)</f>
        <v>0</v>
      </c>
      <c r="Y130" s="6">
        <f>IF(W130=0,"",(V130)/(W130))</f>
        <v>0</v>
      </c>
      <c r="Z130" s="5">
        <f>0</f>
        <v>0</v>
      </c>
      <c r="AA130" s="4"/>
      <c r="AB130" s="5">
        <f>(Z130)-(AA130)</f>
        <v>0</v>
      </c>
      <c r="AC130" s="6">
        <f>IF(AA130=0,"",(Z130)/(AA130))</f>
        <v>0</v>
      </c>
      <c r="AD130" s="5">
        <f>0</f>
        <v>0</v>
      </c>
      <c r="AE130" s="4"/>
      <c r="AF130" s="5">
        <f>(AD130)-(AE130)</f>
        <v>0</v>
      </c>
      <c r="AG130" s="6">
        <f>IF(AE130=0,"",(AD130)/(AE130))</f>
        <v>0</v>
      </c>
      <c r="AH130" s="5">
        <f>0</f>
        <v>0</v>
      </c>
      <c r="AI130" s="4"/>
      <c r="AJ130" s="5">
        <f>(AH130)-(AI130)</f>
        <v>0</v>
      </c>
      <c r="AK130" s="6">
        <f>IF(AI130=0,"",(AH130)/(AI130))</f>
        <v>0</v>
      </c>
      <c r="AL130" s="5">
        <f>0</f>
        <v>0</v>
      </c>
      <c r="AM130" s="4"/>
      <c r="AN130" s="5">
        <f>(AL130)-(AM130)</f>
        <v>0</v>
      </c>
      <c r="AO130" s="6">
        <f>IF(AM130=0,"",(AL130)/(AM130))</f>
        <v>0</v>
      </c>
      <c r="AP130" s="5">
        <f>0</f>
        <v>0</v>
      </c>
      <c r="AQ130" s="4"/>
      <c r="AR130" s="5">
        <f>(AP130)-(AQ130)</f>
        <v>0</v>
      </c>
      <c r="AS130" s="6">
        <f>IF(AQ130=0,"",(AP130)/(AQ130))</f>
        <v>0</v>
      </c>
      <c r="AT130" s="5">
        <f>((((((((((B130)+(F130))+(J130))+(N130))+(R130))+(V130))+(Z130))+(AD130))+(AH130))+(AL130))+(AP130)</f>
        <v>0</v>
      </c>
      <c r="AU130" s="5">
        <f>((((((((((C130)+(G130))+(K130))+(O130))+(S130))+(W130))+(AA130))+(AE130))+(AI130))+(AM130))+(AQ130)</f>
        <v>0</v>
      </c>
      <c r="AV130" s="5">
        <f>(AT130)-(AU130)</f>
        <v>0</v>
      </c>
      <c r="AW130" s="6">
        <f>IF(AU130=0,"",(AT130)/(AU130))</f>
        <v>0</v>
      </c>
    </row>
    <row r="131" spans="1:49">
      <c r="A131" s="3" t="s">
        <v>143</v>
      </c>
      <c r="B131" s="7">
        <f>(((B127)+(B128))+(B129))+(B130)</f>
        <v>0</v>
      </c>
      <c r="C131" s="7">
        <f>(((C127)+(C128))+(C129))+(C130)</f>
        <v>0</v>
      </c>
      <c r="D131" s="7">
        <f>(B131)-(C131)</f>
        <v>0</v>
      </c>
      <c r="E131" s="8">
        <f>IF(C131=0,"",(B131)/(C131))</f>
        <v>0</v>
      </c>
      <c r="F131" s="7">
        <f>(((F127)+(F128))+(F129))+(F130)</f>
        <v>0</v>
      </c>
      <c r="G131" s="7">
        <f>(((G127)+(G128))+(G129))+(G130)</f>
        <v>0</v>
      </c>
      <c r="H131" s="7">
        <f>(F131)-(G131)</f>
        <v>0</v>
      </c>
      <c r="I131" s="8">
        <f>IF(G131=0,"",(F131)/(G131))</f>
        <v>0</v>
      </c>
      <c r="J131" s="7">
        <f>(((J127)+(J128))+(J129))+(J130)</f>
        <v>0</v>
      </c>
      <c r="K131" s="7">
        <f>(((K127)+(K128))+(K129))+(K130)</f>
        <v>0</v>
      </c>
      <c r="L131" s="7">
        <f>(J131)-(K131)</f>
        <v>0</v>
      </c>
      <c r="M131" s="8">
        <f>IF(K131=0,"",(J131)/(K131))</f>
        <v>0</v>
      </c>
      <c r="N131" s="7">
        <f>(((N127)+(N128))+(N129))+(N130)</f>
        <v>0</v>
      </c>
      <c r="O131" s="7">
        <f>(((O127)+(O128))+(O129))+(O130)</f>
        <v>0</v>
      </c>
      <c r="P131" s="7">
        <f>(N131)-(O131)</f>
        <v>0</v>
      </c>
      <c r="Q131" s="8">
        <f>IF(O131=0,"",(N131)/(O131))</f>
        <v>0</v>
      </c>
      <c r="R131" s="7">
        <f>(((R127)+(R128))+(R129))+(R130)</f>
        <v>0</v>
      </c>
      <c r="S131" s="7">
        <f>(((S127)+(S128))+(S129))+(S130)</f>
        <v>0</v>
      </c>
      <c r="T131" s="7">
        <f>(R131)-(S131)</f>
        <v>0</v>
      </c>
      <c r="U131" s="8">
        <f>IF(S131=0,"",(R131)/(S131))</f>
        <v>0</v>
      </c>
      <c r="V131" s="7">
        <f>(((V127)+(V128))+(V129))+(V130)</f>
        <v>0</v>
      </c>
      <c r="W131" s="7">
        <f>(((W127)+(W128))+(W129))+(W130)</f>
        <v>0</v>
      </c>
      <c r="X131" s="7">
        <f>(V131)-(W131)</f>
        <v>0</v>
      </c>
      <c r="Y131" s="8">
        <f>IF(W131=0,"",(V131)/(W131))</f>
        <v>0</v>
      </c>
      <c r="Z131" s="7">
        <f>(((Z127)+(Z128))+(Z129))+(Z130)</f>
        <v>0</v>
      </c>
      <c r="AA131" s="7">
        <f>(((AA127)+(AA128))+(AA129))+(AA130)</f>
        <v>0</v>
      </c>
      <c r="AB131" s="7">
        <f>(Z131)-(AA131)</f>
        <v>0</v>
      </c>
      <c r="AC131" s="8">
        <f>IF(AA131=0,"",(Z131)/(AA131))</f>
        <v>0</v>
      </c>
      <c r="AD131" s="7">
        <f>(((AD127)+(AD128))+(AD129))+(AD130)</f>
        <v>0</v>
      </c>
      <c r="AE131" s="7">
        <f>(((AE127)+(AE128))+(AE129))+(AE130)</f>
        <v>0</v>
      </c>
      <c r="AF131" s="7">
        <f>(AD131)-(AE131)</f>
        <v>0</v>
      </c>
      <c r="AG131" s="8">
        <f>IF(AE131=0,"",(AD131)/(AE131))</f>
        <v>0</v>
      </c>
      <c r="AH131" s="7">
        <f>(((AH127)+(AH128))+(AH129))+(AH130)</f>
        <v>0</v>
      </c>
      <c r="AI131" s="7">
        <f>(((AI127)+(AI128))+(AI129))+(AI130)</f>
        <v>0</v>
      </c>
      <c r="AJ131" s="7">
        <f>(AH131)-(AI131)</f>
        <v>0</v>
      </c>
      <c r="AK131" s="8">
        <f>IF(AI131=0,"",(AH131)/(AI131))</f>
        <v>0</v>
      </c>
      <c r="AL131" s="7">
        <f>(((AL127)+(AL128))+(AL129))+(AL130)</f>
        <v>0</v>
      </c>
      <c r="AM131" s="7">
        <f>(((AM127)+(AM128))+(AM129))+(AM130)</f>
        <v>0</v>
      </c>
      <c r="AN131" s="7">
        <f>(AL131)-(AM131)</f>
        <v>0</v>
      </c>
      <c r="AO131" s="8">
        <f>IF(AM131=0,"",(AL131)/(AM131))</f>
        <v>0</v>
      </c>
      <c r="AP131" s="7">
        <f>(((AP127)+(AP128))+(AP129))+(AP130)</f>
        <v>0</v>
      </c>
      <c r="AQ131" s="7">
        <f>(((AQ127)+(AQ128))+(AQ129))+(AQ130)</f>
        <v>0</v>
      </c>
      <c r="AR131" s="7">
        <f>(AP131)-(AQ131)</f>
        <v>0</v>
      </c>
      <c r="AS131" s="8">
        <f>IF(AQ131=0,"",(AP131)/(AQ131))</f>
        <v>0</v>
      </c>
      <c r="AT131" s="7">
        <f>((((((((((B131)+(F131))+(J131))+(N131))+(R131))+(V131))+(Z131))+(AD131))+(AH131))+(AL131))+(AP131)</f>
        <v>0</v>
      </c>
      <c r="AU131" s="7">
        <f>((((((((((C131)+(G131))+(K131))+(O131))+(S131))+(W131))+(AA131))+(AE131))+(AI131))+(AM131))+(AQ131)</f>
        <v>0</v>
      </c>
      <c r="AV131" s="7">
        <f>(AT131)-(AU131)</f>
        <v>0</v>
      </c>
      <c r="AW131" s="8">
        <f>IF(AU131=0,"",(AT131)/(AU131))</f>
        <v>0</v>
      </c>
    </row>
    <row r="132" spans="1:49">
      <c r="A132" s="3" t="s">
        <v>144</v>
      </c>
      <c r="B132" s="4"/>
      <c r="C132" s="4"/>
      <c r="D132" s="5">
        <f>(B132)-(C132)</f>
        <v>0</v>
      </c>
      <c r="E132" s="6">
        <f>IF(C132=0,"",(B132)/(C132))</f>
        <v>0</v>
      </c>
      <c r="F132" s="4"/>
      <c r="G132" s="4"/>
      <c r="H132" s="5">
        <f>(F132)-(G132)</f>
        <v>0</v>
      </c>
      <c r="I132" s="6">
        <f>IF(G132=0,"",(F132)/(G132))</f>
        <v>0</v>
      </c>
      <c r="J132" s="4"/>
      <c r="K132" s="4"/>
      <c r="L132" s="5">
        <f>(J132)-(K132)</f>
        <v>0</v>
      </c>
      <c r="M132" s="6">
        <f>IF(K132=0,"",(J132)/(K132))</f>
        <v>0</v>
      </c>
      <c r="N132" s="4"/>
      <c r="O132" s="4"/>
      <c r="P132" s="5">
        <f>(N132)-(O132)</f>
        <v>0</v>
      </c>
      <c r="Q132" s="6">
        <f>IF(O132=0,"",(N132)/(O132))</f>
        <v>0</v>
      </c>
      <c r="R132" s="4"/>
      <c r="S132" s="4"/>
      <c r="T132" s="5">
        <f>(R132)-(S132)</f>
        <v>0</v>
      </c>
      <c r="U132" s="6">
        <f>IF(S132=0,"",(R132)/(S132))</f>
        <v>0</v>
      </c>
      <c r="V132" s="4"/>
      <c r="W132" s="4"/>
      <c r="X132" s="5">
        <f>(V132)-(W132)</f>
        <v>0</v>
      </c>
      <c r="Y132" s="6">
        <f>IF(W132=0,"",(V132)/(W132))</f>
        <v>0</v>
      </c>
      <c r="Z132" s="4"/>
      <c r="AA132" s="4"/>
      <c r="AB132" s="5">
        <f>(Z132)-(AA132)</f>
        <v>0</v>
      </c>
      <c r="AC132" s="6">
        <f>IF(AA132=0,"",(Z132)/(AA132))</f>
        <v>0</v>
      </c>
      <c r="AD132" s="4"/>
      <c r="AE132" s="4"/>
      <c r="AF132" s="5">
        <f>(AD132)-(AE132)</f>
        <v>0</v>
      </c>
      <c r="AG132" s="6">
        <f>IF(AE132=0,"",(AD132)/(AE132))</f>
        <v>0</v>
      </c>
      <c r="AH132" s="4"/>
      <c r="AI132" s="4"/>
      <c r="AJ132" s="5">
        <f>(AH132)-(AI132)</f>
        <v>0</v>
      </c>
      <c r="AK132" s="6">
        <f>IF(AI132=0,"",(AH132)/(AI132))</f>
        <v>0</v>
      </c>
      <c r="AL132" s="4"/>
      <c r="AM132" s="4"/>
      <c r="AN132" s="5">
        <f>(AL132)-(AM132)</f>
        <v>0</v>
      </c>
      <c r="AO132" s="6">
        <f>IF(AM132=0,"",(AL132)/(AM132))</f>
        <v>0</v>
      </c>
      <c r="AP132" s="4"/>
      <c r="AQ132" s="4"/>
      <c r="AR132" s="5">
        <f>(AP132)-(AQ132)</f>
        <v>0</v>
      </c>
      <c r="AS132" s="6">
        <f>IF(AQ132=0,"",(AP132)/(AQ132))</f>
        <v>0</v>
      </c>
      <c r="AT132" s="5">
        <f>((((((((((B132)+(F132))+(J132))+(N132))+(R132))+(V132))+(Z132))+(AD132))+(AH132))+(AL132))+(AP132)</f>
        <v>0</v>
      </c>
      <c r="AU132" s="5">
        <f>((((((((((C132)+(G132))+(K132))+(O132))+(S132))+(W132))+(AA132))+(AE132))+(AI132))+(AM132))+(AQ132)</f>
        <v>0</v>
      </c>
      <c r="AV132" s="5">
        <f>(AT132)-(AU132)</f>
        <v>0</v>
      </c>
      <c r="AW132" s="6">
        <f>IF(AU132=0,"",(AT132)/(AU132))</f>
        <v>0</v>
      </c>
    </row>
    <row r="133" spans="1:49">
      <c r="A133" s="3" t="s">
        <v>145</v>
      </c>
      <c r="B133" s="5">
        <f>0</f>
        <v>0</v>
      </c>
      <c r="C133" s="5">
        <f>2979.17</f>
        <v>0</v>
      </c>
      <c r="D133" s="5">
        <f>(B133)-(C133)</f>
        <v>0</v>
      </c>
      <c r="E133" s="6">
        <f>IF(C133=0,"",(B133)/(C133))</f>
        <v>0</v>
      </c>
      <c r="F133" s="5">
        <f>0</f>
        <v>0</v>
      </c>
      <c r="G133" s="5">
        <f>2979.17</f>
        <v>0</v>
      </c>
      <c r="H133" s="5">
        <f>(F133)-(G133)</f>
        <v>0</v>
      </c>
      <c r="I133" s="6">
        <f>IF(G133=0,"",(F133)/(G133))</f>
        <v>0</v>
      </c>
      <c r="J133" s="5">
        <f>0</f>
        <v>0</v>
      </c>
      <c r="K133" s="5">
        <f>2979.17</f>
        <v>0</v>
      </c>
      <c r="L133" s="5">
        <f>(J133)-(K133)</f>
        <v>0</v>
      </c>
      <c r="M133" s="6">
        <f>IF(K133=0,"",(J133)/(K133))</f>
        <v>0</v>
      </c>
      <c r="N133" s="5">
        <f>3189.06</f>
        <v>0</v>
      </c>
      <c r="O133" s="5">
        <f>2979.17</f>
        <v>0</v>
      </c>
      <c r="P133" s="5">
        <f>(N133)-(O133)</f>
        <v>0</v>
      </c>
      <c r="Q133" s="6">
        <f>IF(O133=0,"",(N133)/(O133))</f>
        <v>0</v>
      </c>
      <c r="R133" s="5">
        <f>3189.06</f>
        <v>0</v>
      </c>
      <c r="S133" s="5">
        <f>2979.17</f>
        <v>0</v>
      </c>
      <c r="T133" s="5">
        <f>(R133)-(S133)</f>
        <v>0</v>
      </c>
      <c r="U133" s="6">
        <f>IF(S133=0,"",(R133)/(S133))</f>
        <v>0</v>
      </c>
      <c r="V133" s="5">
        <f>6378.13</f>
        <v>0</v>
      </c>
      <c r="W133" s="5">
        <f>2979.17</f>
        <v>0</v>
      </c>
      <c r="X133" s="5">
        <f>(V133)-(W133)</f>
        <v>0</v>
      </c>
      <c r="Y133" s="6">
        <f>IF(W133=0,"",(V133)/(W133))</f>
        <v>0</v>
      </c>
      <c r="Z133" s="5">
        <f>0</f>
        <v>0</v>
      </c>
      <c r="AA133" s="5">
        <f>2979.17</f>
        <v>0</v>
      </c>
      <c r="AB133" s="5">
        <f>(Z133)-(AA133)</f>
        <v>0</v>
      </c>
      <c r="AC133" s="6">
        <f>IF(AA133=0,"",(Z133)/(AA133))</f>
        <v>0</v>
      </c>
      <c r="AD133" s="5">
        <f>3641.53</f>
        <v>0</v>
      </c>
      <c r="AE133" s="5">
        <f>2979.17</f>
        <v>0</v>
      </c>
      <c r="AF133" s="5">
        <f>(AD133)-(AE133)</f>
        <v>0</v>
      </c>
      <c r="AG133" s="6">
        <f>IF(AE133=0,"",(AD133)/(AE133))</f>
        <v>0</v>
      </c>
      <c r="AH133" s="5">
        <f>6928.53</f>
        <v>0</v>
      </c>
      <c r="AI133" s="5">
        <f>2979.17</f>
        <v>0</v>
      </c>
      <c r="AJ133" s="5">
        <f>(AH133)-(AI133)</f>
        <v>0</v>
      </c>
      <c r="AK133" s="6">
        <f>IF(AI133=0,"",(AH133)/(AI133))</f>
        <v>0</v>
      </c>
      <c r="AL133" s="5">
        <f>7112.3</f>
        <v>0</v>
      </c>
      <c r="AM133" s="5">
        <f>2979.17</f>
        <v>0</v>
      </c>
      <c r="AN133" s="5">
        <f>(AL133)-(AM133)</f>
        <v>0</v>
      </c>
      <c r="AO133" s="6">
        <f>IF(AM133=0,"",(AL133)/(AM133))</f>
        <v>0</v>
      </c>
      <c r="AP133" s="5">
        <f>2925</f>
        <v>0</v>
      </c>
      <c r="AQ133" s="5">
        <f>2979.17</f>
        <v>0</v>
      </c>
      <c r="AR133" s="5">
        <f>(AP133)-(AQ133)</f>
        <v>0</v>
      </c>
      <c r="AS133" s="6">
        <f>IF(AQ133=0,"",(AP133)/(AQ133))</f>
        <v>0</v>
      </c>
      <c r="AT133" s="5">
        <f>((((((((((B133)+(F133))+(J133))+(N133))+(R133))+(V133))+(Z133))+(AD133))+(AH133))+(AL133))+(AP133)</f>
        <v>0</v>
      </c>
      <c r="AU133" s="5">
        <f>((((((((((C133)+(G133))+(K133))+(O133))+(S133))+(W133))+(AA133))+(AE133))+(AI133))+(AM133))+(AQ133)</f>
        <v>0</v>
      </c>
      <c r="AV133" s="5">
        <f>(AT133)-(AU133)</f>
        <v>0</v>
      </c>
      <c r="AW133" s="6">
        <f>IF(AU133=0,"",(AT133)/(AU133))</f>
        <v>0</v>
      </c>
    </row>
    <row r="134" spans="1:49">
      <c r="A134" s="3" t="s">
        <v>146</v>
      </c>
      <c r="B134" s="5">
        <f>0</f>
        <v>0</v>
      </c>
      <c r="C134" s="5">
        <f>1604.17</f>
        <v>0</v>
      </c>
      <c r="D134" s="5">
        <f>(B134)-(C134)</f>
        <v>0</v>
      </c>
      <c r="E134" s="6">
        <f>IF(C134=0,"",(B134)/(C134))</f>
        <v>0</v>
      </c>
      <c r="F134" s="5">
        <f>0</f>
        <v>0</v>
      </c>
      <c r="G134" s="5">
        <f>1604.17</f>
        <v>0</v>
      </c>
      <c r="H134" s="5">
        <f>(F134)-(G134)</f>
        <v>0</v>
      </c>
      <c r="I134" s="6">
        <f>IF(G134=0,"",(F134)/(G134))</f>
        <v>0</v>
      </c>
      <c r="J134" s="5">
        <f>0</f>
        <v>0</v>
      </c>
      <c r="K134" s="5">
        <f>1604.17</f>
        <v>0</v>
      </c>
      <c r="L134" s="5">
        <f>(J134)-(K134)</f>
        <v>0</v>
      </c>
      <c r="M134" s="6">
        <f>IF(K134=0,"",(J134)/(K134))</f>
        <v>0</v>
      </c>
      <c r="N134" s="5">
        <f>1717.19</f>
        <v>0</v>
      </c>
      <c r="O134" s="5">
        <f>1604.17</f>
        <v>0</v>
      </c>
      <c r="P134" s="5">
        <f>(N134)-(O134)</f>
        <v>0</v>
      </c>
      <c r="Q134" s="6">
        <f>IF(O134=0,"",(N134)/(O134))</f>
        <v>0</v>
      </c>
      <c r="R134" s="5">
        <f>1717.19</f>
        <v>0</v>
      </c>
      <c r="S134" s="5">
        <f>1604.17</f>
        <v>0</v>
      </c>
      <c r="T134" s="5">
        <f>(R134)-(S134)</f>
        <v>0</v>
      </c>
      <c r="U134" s="6">
        <f>IF(S134=0,"",(R134)/(S134))</f>
        <v>0</v>
      </c>
      <c r="V134" s="5">
        <f>3434.37</f>
        <v>0</v>
      </c>
      <c r="W134" s="5">
        <f>1604.17</f>
        <v>0</v>
      </c>
      <c r="X134" s="5">
        <f>(V134)-(W134)</f>
        <v>0</v>
      </c>
      <c r="Y134" s="6">
        <f>IF(W134=0,"",(V134)/(W134))</f>
        <v>0</v>
      </c>
      <c r="Z134" s="5">
        <f>0</f>
        <v>0</v>
      </c>
      <c r="AA134" s="5">
        <f>1604.17</f>
        <v>0</v>
      </c>
      <c r="AB134" s="5">
        <f>(Z134)-(AA134)</f>
        <v>0</v>
      </c>
      <c r="AC134" s="6">
        <f>IF(AA134=0,"",(Z134)/(AA134))</f>
        <v>0</v>
      </c>
      <c r="AD134" s="5">
        <f>1960.82</f>
        <v>0</v>
      </c>
      <c r="AE134" s="5">
        <f>1604.17</f>
        <v>0</v>
      </c>
      <c r="AF134" s="5">
        <f>(AD134)-(AE134)</f>
        <v>0</v>
      </c>
      <c r="AG134" s="6">
        <f>IF(AE134=0,"",(AD134)/(AE134))</f>
        <v>0</v>
      </c>
      <c r="AH134" s="5">
        <f>3730.74</f>
        <v>0</v>
      </c>
      <c r="AI134" s="5">
        <f>1604.17</f>
        <v>0</v>
      </c>
      <c r="AJ134" s="5">
        <f>(AH134)-(AI134)</f>
        <v>0</v>
      </c>
      <c r="AK134" s="6">
        <f>IF(AI134=0,"",(AH134)/(AI134))</f>
        <v>0</v>
      </c>
      <c r="AL134" s="5">
        <f>3829.7</f>
        <v>0</v>
      </c>
      <c r="AM134" s="5">
        <f>1604.17</f>
        <v>0</v>
      </c>
      <c r="AN134" s="5">
        <f>(AL134)-(AM134)</f>
        <v>0</v>
      </c>
      <c r="AO134" s="6">
        <f>IF(AM134=0,"",(AL134)/(AM134))</f>
        <v>0</v>
      </c>
      <c r="AP134" s="5">
        <f>1575</f>
        <v>0</v>
      </c>
      <c r="AQ134" s="5">
        <f>1604.17</f>
        <v>0</v>
      </c>
      <c r="AR134" s="5">
        <f>(AP134)-(AQ134)</f>
        <v>0</v>
      </c>
      <c r="AS134" s="6">
        <f>IF(AQ134=0,"",(AP134)/(AQ134))</f>
        <v>0</v>
      </c>
      <c r="AT134" s="5">
        <f>((((((((((B134)+(F134))+(J134))+(N134))+(R134))+(V134))+(Z134))+(AD134))+(AH134))+(AL134))+(AP134)</f>
        <v>0</v>
      </c>
      <c r="AU134" s="5">
        <f>((((((((((C134)+(G134))+(K134))+(O134))+(S134))+(W134))+(AA134))+(AE134))+(AI134))+(AM134))+(AQ134)</f>
        <v>0</v>
      </c>
      <c r="AV134" s="5">
        <f>(AT134)-(AU134)</f>
        <v>0</v>
      </c>
      <c r="AW134" s="6">
        <f>IF(AU134=0,"",(AT134)/(AU134))</f>
        <v>0</v>
      </c>
    </row>
    <row r="135" spans="1:49">
      <c r="A135" s="3" t="s">
        <v>147</v>
      </c>
      <c r="B135" s="5">
        <f>0</f>
        <v>0</v>
      </c>
      <c r="C135" s="4"/>
      <c r="D135" s="5">
        <f>(B135)-(C135)</f>
        <v>0</v>
      </c>
      <c r="E135" s="6">
        <f>IF(C135=0,"",(B135)/(C135))</f>
        <v>0</v>
      </c>
      <c r="F135" s="5">
        <f>0</f>
        <v>0</v>
      </c>
      <c r="G135" s="4"/>
      <c r="H135" s="5">
        <f>(F135)-(G135)</f>
        <v>0</v>
      </c>
      <c r="I135" s="6">
        <f>IF(G135=0,"",(F135)/(G135))</f>
        <v>0</v>
      </c>
      <c r="J135" s="5">
        <f>0</f>
        <v>0</v>
      </c>
      <c r="K135" s="4"/>
      <c r="L135" s="5">
        <f>(J135)-(K135)</f>
        <v>0</v>
      </c>
      <c r="M135" s="6">
        <f>IF(K135=0,"",(J135)/(K135))</f>
        <v>0</v>
      </c>
      <c r="N135" s="5">
        <f>0</f>
        <v>0</v>
      </c>
      <c r="O135" s="4"/>
      <c r="P135" s="5">
        <f>(N135)-(O135)</f>
        <v>0</v>
      </c>
      <c r="Q135" s="6">
        <f>IF(O135=0,"",(N135)/(O135))</f>
        <v>0</v>
      </c>
      <c r="R135" s="5">
        <f>0</f>
        <v>0</v>
      </c>
      <c r="S135" s="4"/>
      <c r="T135" s="5">
        <f>(R135)-(S135)</f>
        <v>0</v>
      </c>
      <c r="U135" s="6">
        <f>IF(S135=0,"",(R135)/(S135))</f>
        <v>0</v>
      </c>
      <c r="V135" s="5">
        <f>-4906.25</f>
        <v>0</v>
      </c>
      <c r="W135" s="4"/>
      <c r="X135" s="5">
        <f>(V135)-(W135)</f>
        <v>0</v>
      </c>
      <c r="Y135" s="6">
        <f>IF(W135=0,"",(V135)/(W135))</f>
        <v>0</v>
      </c>
      <c r="Z135" s="5">
        <f>4906.25</f>
        <v>0</v>
      </c>
      <c r="AA135" s="4"/>
      <c r="AB135" s="5">
        <f>(Z135)-(AA135)</f>
        <v>0</v>
      </c>
      <c r="AC135" s="6">
        <f>IF(AA135=0,"",(Z135)/(AA135))</f>
        <v>0</v>
      </c>
      <c r="AD135" s="5">
        <f>0</f>
        <v>0</v>
      </c>
      <c r="AE135" s="4"/>
      <c r="AF135" s="5">
        <f>(AD135)-(AE135)</f>
        <v>0</v>
      </c>
      <c r="AG135" s="6">
        <f>IF(AE135=0,"",(AD135)/(AE135))</f>
        <v>0</v>
      </c>
      <c r="AH135" s="5">
        <f>0</f>
        <v>0</v>
      </c>
      <c r="AI135" s="4"/>
      <c r="AJ135" s="5">
        <f>(AH135)-(AI135)</f>
        <v>0</v>
      </c>
      <c r="AK135" s="6">
        <f>IF(AI135=0,"",(AH135)/(AI135))</f>
        <v>0</v>
      </c>
      <c r="AL135" s="5">
        <f>0</f>
        <v>0</v>
      </c>
      <c r="AM135" s="4"/>
      <c r="AN135" s="5">
        <f>(AL135)-(AM135)</f>
        <v>0</v>
      </c>
      <c r="AO135" s="6">
        <f>IF(AM135=0,"",(AL135)/(AM135))</f>
        <v>0</v>
      </c>
      <c r="AP135" s="5">
        <f>0</f>
        <v>0</v>
      </c>
      <c r="AQ135" s="4"/>
      <c r="AR135" s="5">
        <f>(AP135)-(AQ135)</f>
        <v>0</v>
      </c>
      <c r="AS135" s="6">
        <f>IF(AQ135=0,"",(AP135)/(AQ135))</f>
        <v>0</v>
      </c>
      <c r="AT135" s="5">
        <f>((((((((((B135)+(F135))+(J135))+(N135))+(R135))+(V135))+(Z135))+(AD135))+(AH135))+(AL135))+(AP135)</f>
        <v>0</v>
      </c>
      <c r="AU135" s="5">
        <f>((((((((((C135)+(G135))+(K135))+(O135))+(S135))+(W135))+(AA135))+(AE135))+(AI135))+(AM135))+(AQ135)</f>
        <v>0</v>
      </c>
      <c r="AV135" s="5">
        <f>(AT135)-(AU135)</f>
        <v>0</v>
      </c>
      <c r="AW135" s="6">
        <f>IF(AU135=0,"",(AT135)/(AU135))</f>
        <v>0</v>
      </c>
    </row>
    <row r="136" spans="1:49">
      <c r="A136" s="3" t="s">
        <v>148</v>
      </c>
      <c r="B136" s="7">
        <f>(((B132)+(B133))+(B134))+(B135)</f>
        <v>0</v>
      </c>
      <c r="C136" s="7">
        <f>(((C132)+(C133))+(C134))+(C135)</f>
        <v>0</v>
      </c>
      <c r="D136" s="7">
        <f>(B136)-(C136)</f>
        <v>0</v>
      </c>
      <c r="E136" s="8">
        <f>IF(C136=0,"",(B136)/(C136))</f>
        <v>0</v>
      </c>
      <c r="F136" s="7">
        <f>(((F132)+(F133))+(F134))+(F135)</f>
        <v>0</v>
      </c>
      <c r="G136" s="7">
        <f>(((G132)+(G133))+(G134))+(G135)</f>
        <v>0</v>
      </c>
      <c r="H136" s="7">
        <f>(F136)-(G136)</f>
        <v>0</v>
      </c>
      <c r="I136" s="8">
        <f>IF(G136=0,"",(F136)/(G136))</f>
        <v>0</v>
      </c>
      <c r="J136" s="7">
        <f>(((J132)+(J133))+(J134))+(J135)</f>
        <v>0</v>
      </c>
      <c r="K136" s="7">
        <f>(((K132)+(K133))+(K134))+(K135)</f>
        <v>0</v>
      </c>
      <c r="L136" s="7">
        <f>(J136)-(K136)</f>
        <v>0</v>
      </c>
      <c r="M136" s="8">
        <f>IF(K136=0,"",(J136)/(K136))</f>
        <v>0</v>
      </c>
      <c r="N136" s="7">
        <f>(((N132)+(N133))+(N134))+(N135)</f>
        <v>0</v>
      </c>
      <c r="O136" s="7">
        <f>(((O132)+(O133))+(O134))+(O135)</f>
        <v>0</v>
      </c>
      <c r="P136" s="7">
        <f>(N136)-(O136)</f>
        <v>0</v>
      </c>
      <c r="Q136" s="8">
        <f>IF(O136=0,"",(N136)/(O136))</f>
        <v>0</v>
      </c>
      <c r="R136" s="7">
        <f>(((R132)+(R133))+(R134))+(R135)</f>
        <v>0</v>
      </c>
      <c r="S136" s="7">
        <f>(((S132)+(S133))+(S134))+(S135)</f>
        <v>0</v>
      </c>
      <c r="T136" s="7">
        <f>(R136)-(S136)</f>
        <v>0</v>
      </c>
      <c r="U136" s="8">
        <f>IF(S136=0,"",(R136)/(S136))</f>
        <v>0</v>
      </c>
      <c r="V136" s="7">
        <f>(((V132)+(V133))+(V134))+(V135)</f>
        <v>0</v>
      </c>
      <c r="W136" s="7">
        <f>(((W132)+(W133))+(W134))+(W135)</f>
        <v>0</v>
      </c>
      <c r="X136" s="7">
        <f>(V136)-(W136)</f>
        <v>0</v>
      </c>
      <c r="Y136" s="8">
        <f>IF(W136=0,"",(V136)/(W136))</f>
        <v>0</v>
      </c>
      <c r="Z136" s="7">
        <f>(((Z132)+(Z133))+(Z134))+(Z135)</f>
        <v>0</v>
      </c>
      <c r="AA136" s="7">
        <f>(((AA132)+(AA133))+(AA134))+(AA135)</f>
        <v>0</v>
      </c>
      <c r="AB136" s="7">
        <f>(Z136)-(AA136)</f>
        <v>0</v>
      </c>
      <c r="AC136" s="8">
        <f>IF(AA136=0,"",(Z136)/(AA136))</f>
        <v>0</v>
      </c>
      <c r="AD136" s="7">
        <f>(((AD132)+(AD133))+(AD134))+(AD135)</f>
        <v>0</v>
      </c>
      <c r="AE136" s="7">
        <f>(((AE132)+(AE133))+(AE134))+(AE135)</f>
        <v>0</v>
      </c>
      <c r="AF136" s="7">
        <f>(AD136)-(AE136)</f>
        <v>0</v>
      </c>
      <c r="AG136" s="8">
        <f>IF(AE136=0,"",(AD136)/(AE136))</f>
        <v>0</v>
      </c>
      <c r="AH136" s="7">
        <f>(((AH132)+(AH133))+(AH134))+(AH135)</f>
        <v>0</v>
      </c>
      <c r="AI136" s="7">
        <f>(((AI132)+(AI133))+(AI134))+(AI135)</f>
        <v>0</v>
      </c>
      <c r="AJ136" s="7">
        <f>(AH136)-(AI136)</f>
        <v>0</v>
      </c>
      <c r="AK136" s="8">
        <f>IF(AI136=0,"",(AH136)/(AI136))</f>
        <v>0</v>
      </c>
      <c r="AL136" s="7">
        <f>(((AL132)+(AL133))+(AL134))+(AL135)</f>
        <v>0</v>
      </c>
      <c r="AM136" s="7">
        <f>(((AM132)+(AM133))+(AM134))+(AM135)</f>
        <v>0</v>
      </c>
      <c r="AN136" s="7">
        <f>(AL136)-(AM136)</f>
        <v>0</v>
      </c>
      <c r="AO136" s="8">
        <f>IF(AM136=0,"",(AL136)/(AM136))</f>
        <v>0</v>
      </c>
      <c r="AP136" s="7">
        <f>(((AP132)+(AP133))+(AP134))+(AP135)</f>
        <v>0</v>
      </c>
      <c r="AQ136" s="7">
        <f>(((AQ132)+(AQ133))+(AQ134))+(AQ135)</f>
        <v>0</v>
      </c>
      <c r="AR136" s="7">
        <f>(AP136)-(AQ136)</f>
        <v>0</v>
      </c>
      <c r="AS136" s="8">
        <f>IF(AQ136=0,"",(AP136)/(AQ136))</f>
        <v>0</v>
      </c>
      <c r="AT136" s="7">
        <f>((((((((((B136)+(F136))+(J136))+(N136))+(R136))+(V136))+(Z136))+(AD136))+(AH136))+(AL136))+(AP136)</f>
        <v>0</v>
      </c>
      <c r="AU136" s="7">
        <f>((((((((((C136)+(G136))+(K136))+(O136))+(S136))+(W136))+(AA136))+(AE136))+(AI136))+(AM136))+(AQ136)</f>
        <v>0</v>
      </c>
      <c r="AV136" s="7">
        <f>(AT136)-(AU136)</f>
        <v>0</v>
      </c>
      <c r="AW136" s="8">
        <f>IF(AU136=0,"",(AT136)/(AU136))</f>
        <v>0</v>
      </c>
    </row>
    <row r="137" spans="1:49">
      <c r="A137" s="3" t="s">
        <v>149</v>
      </c>
      <c r="B137" s="4"/>
      <c r="C137" s="4"/>
      <c r="D137" s="5">
        <f>(B137)-(C137)</f>
        <v>0</v>
      </c>
      <c r="E137" s="6">
        <f>IF(C137=0,"",(B137)/(C137))</f>
        <v>0</v>
      </c>
      <c r="F137" s="4"/>
      <c r="G137" s="4"/>
      <c r="H137" s="5">
        <f>(F137)-(G137)</f>
        <v>0</v>
      </c>
      <c r="I137" s="6">
        <f>IF(G137=0,"",(F137)/(G137))</f>
        <v>0</v>
      </c>
      <c r="J137" s="4"/>
      <c r="K137" s="4"/>
      <c r="L137" s="5">
        <f>(J137)-(K137)</f>
        <v>0</v>
      </c>
      <c r="M137" s="6">
        <f>IF(K137=0,"",(J137)/(K137))</f>
        <v>0</v>
      </c>
      <c r="N137" s="4"/>
      <c r="O137" s="4"/>
      <c r="P137" s="5">
        <f>(N137)-(O137)</f>
        <v>0</v>
      </c>
      <c r="Q137" s="6">
        <f>IF(O137=0,"",(N137)/(O137))</f>
        <v>0</v>
      </c>
      <c r="R137" s="4"/>
      <c r="S137" s="4"/>
      <c r="T137" s="5">
        <f>(R137)-(S137)</f>
        <v>0</v>
      </c>
      <c r="U137" s="6">
        <f>IF(S137=0,"",(R137)/(S137))</f>
        <v>0</v>
      </c>
      <c r="V137" s="4"/>
      <c r="W137" s="4"/>
      <c r="X137" s="5">
        <f>(V137)-(W137)</f>
        <v>0</v>
      </c>
      <c r="Y137" s="6">
        <f>IF(W137=0,"",(V137)/(W137))</f>
        <v>0</v>
      </c>
      <c r="Z137" s="4"/>
      <c r="AA137" s="4"/>
      <c r="AB137" s="5">
        <f>(Z137)-(AA137)</f>
        <v>0</v>
      </c>
      <c r="AC137" s="6">
        <f>IF(AA137=0,"",(Z137)/(AA137))</f>
        <v>0</v>
      </c>
      <c r="AD137" s="4"/>
      <c r="AE137" s="4"/>
      <c r="AF137" s="5">
        <f>(AD137)-(AE137)</f>
        <v>0</v>
      </c>
      <c r="AG137" s="6">
        <f>IF(AE137=0,"",(AD137)/(AE137))</f>
        <v>0</v>
      </c>
      <c r="AH137" s="4"/>
      <c r="AI137" s="4"/>
      <c r="AJ137" s="5">
        <f>(AH137)-(AI137)</f>
        <v>0</v>
      </c>
      <c r="AK137" s="6">
        <f>IF(AI137=0,"",(AH137)/(AI137))</f>
        <v>0</v>
      </c>
      <c r="AL137" s="4"/>
      <c r="AM137" s="4"/>
      <c r="AN137" s="5">
        <f>(AL137)-(AM137)</f>
        <v>0</v>
      </c>
      <c r="AO137" s="6">
        <f>IF(AM137=0,"",(AL137)/(AM137))</f>
        <v>0</v>
      </c>
      <c r="AP137" s="4"/>
      <c r="AQ137" s="4"/>
      <c r="AR137" s="5">
        <f>(AP137)-(AQ137)</f>
        <v>0</v>
      </c>
      <c r="AS137" s="6">
        <f>IF(AQ137=0,"",(AP137)/(AQ137))</f>
        <v>0</v>
      </c>
      <c r="AT137" s="5">
        <f>((((((((((B137)+(F137))+(J137))+(N137))+(R137))+(V137))+(Z137))+(AD137))+(AH137))+(AL137))+(AP137)</f>
        <v>0</v>
      </c>
      <c r="AU137" s="5">
        <f>((((((((((C137)+(G137))+(K137))+(O137))+(S137))+(W137))+(AA137))+(AE137))+(AI137))+(AM137))+(AQ137)</f>
        <v>0</v>
      </c>
      <c r="AV137" s="5">
        <f>(AT137)-(AU137)</f>
        <v>0</v>
      </c>
      <c r="AW137" s="6">
        <f>IF(AU137=0,"",(AT137)/(AU137))</f>
        <v>0</v>
      </c>
    </row>
    <row r="138" spans="1:49">
      <c r="A138" s="3" t="s">
        <v>150</v>
      </c>
      <c r="B138" s="5">
        <f>0</f>
        <v>0</v>
      </c>
      <c r="C138" s="5">
        <f>54.17</f>
        <v>0</v>
      </c>
      <c r="D138" s="5">
        <f>(B138)-(C138)</f>
        <v>0</v>
      </c>
      <c r="E138" s="6">
        <f>IF(C138=0,"",(B138)/(C138))</f>
        <v>0</v>
      </c>
      <c r="F138" s="5">
        <f>0</f>
        <v>0</v>
      </c>
      <c r="G138" s="5">
        <f>54.17</f>
        <v>0</v>
      </c>
      <c r="H138" s="5">
        <f>(F138)-(G138)</f>
        <v>0</v>
      </c>
      <c r="I138" s="6">
        <f>IF(G138=0,"",(F138)/(G138))</f>
        <v>0</v>
      </c>
      <c r="J138" s="5">
        <f>0</f>
        <v>0</v>
      </c>
      <c r="K138" s="5">
        <f>54.17</f>
        <v>0</v>
      </c>
      <c r="L138" s="5">
        <f>(J138)-(K138)</f>
        <v>0</v>
      </c>
      <c r="M138" s="6">
        <f>IF(K138=0,"",(J138)/(K138))</f>
        <v>0</v>
      </c>
      <c r="N138" s="5">
        <f>0</f>
        <v>0</v>
      </c>
      <c r="O138" s="5">
        <f>54.17</f>
        <v>0</v>
      </c>
      <c r="P138" s="5">
        <f>(N138)-(O138)</f>
        <v>0</v>
      </c>
      <c r="Q138" s="6">
        <f>IF(O138=0,"",(N138)/(O138))</f>
        <v>0</v>
      </c>
      <c r="R138" s="5">
        <f>182.65</f>
        <v>0</v>
      </c>
      <c r="S138" s="5">
        <f>54.17</f>
        <v>0</v>
      </c>
      <c r="T138" s="5">
        <f>(R138)-(S138)</f>
        <v>0</v>
      </c>
      <c r="U138" s="6">
        <f>IF(S138=0,"",(R138)/(S138))</f>
        <v>0</v>
      </c>
      <c r="V138" s="5">
        <f>187.85</f>
        <v>0</v>
      </c>
      <c r="W138" s="5">
        <f>54.17</f>
        <v>0</v>
      </c>
      <c r="X138" s="5">
        <f>(V138)-(W138)</f>
        <v>0</v>
      </c>
      <c r="Y138" s="6">
        <f>IF(W138=0,"",(V138)/(W138))</f>
        <v>0</v>
      </c>
      <c r="Z138" s="5">
        <f>81.73</f>
        <v>0</v>
      </c>
      <c r="AA138" s="5">
        <f>54.17</f>
        <v>0</v>
      </c>
      <c r="AB138" s="5">
        <f>(Z138)-(AA138)</f>
        <v>0</v>
      </c>
      <c r="AC138" s="6">
        <f>IF(AA138=0,"",(Z138)/(AA138))</f>
        <v>0</v>
      </c>
      <c r="AD138" s="5">
        <f>26</f>
        <v>0</v>
      </c>
      <c r="AE138" s="5">
        <f>54.17</f>
        <v>0</v>
      </c>
      <c r="AF138" s="5">
        <f>(AD138)-(AE138)</f>
        <v>0</v>
      </c>
      <c r="AG138" s="6">
        <f>IF(AE138=0,"",(AD138)/(AE138))</f>
        <v>0</v>
      </c>
      <c r="AH138" s="5">
        <f>90.25</f>
        <v>0</v>
      </c>
      <c r="AI138" s="5">
        <f>54.17</f>
        <v>0</v>
      </c>
      <c r="AJ138" s="5">
        <f>(AH138)-(AI138)</f>
        <v>0</v>
      </c>
      <c r="AK138" s="6">
        <f>IF(AI138=0,"",(AH138)/(AI138))</f>
        <v>0</v>
      </c>
      <c r="AL138" s="5">
        <f>207.99</f>
        <v>0</v>
      </c>
      <c r="AM138" s="5">
        <f>54.17</f>
        <v>0</v>
      </c>
      <c r="AN138" s="5">
        <f>(AL138)-(AM138)</f>
        <v>0</v>
      </c>
      <c r="AO138" s="6">
        <f>IF(AM138=0,"",(AL138)/(AM138))</f>
        <v>0</v>
      </c>
      <c r="AP138" s="4"/>
      <c r="AQ138" s="5">
        <f>54.17</f>
        <v>0</v>
      </c>
      <c r="AR138" s="5">
        <f>(AP138)-(AQ138)</f>
        <v>0</v>
      </c>
      <c r="AS138" s="6">
        <f>IF(AQ138=0,"",(AP138)/(AQ138))</f>
        <v>0</v>
      </c>
      <c r="AT138" s="5">
        <f>((((((((((B138)+(F138))+(J138))+(N138))+(R138))+(V138))+(Z138))+(AD138))+(AH138))+(AL138))+(AP138)</f>
        <v>0</v>
      </c>
      <c r="AU138" s="5">
        <f>((((((((((C138)+(G138))+(K138))+(O138))+(S138))+(W138))+(AA138))+(AE138))+(AI138))+(AM138))+(AQ138)</f>
        <v>0</v>
      </c>
      <c r="AV138" s="5">
        <f>(AT138)-(AU138)</f>
        <v>0</v>
      </c>
      <c r="AW138" s="6">
        <f>IF(AU138=0,"",(AT138)/(AU138))</f>
        <v>0</v>
      </c>
    </row>
    <row r="139" spans="1:49">
      <c r="A139" s="3" t="s">
        <v>151</v>
      </c>
      <c r="B139" s="5">
        <f>0</f>
        <v>0</v>
      </c>
      <c r="C139" s="5">
        <f>29.17</f>
        <v>0</v>
      </c>
      <c r="D139" s="5">
        <f>(B139)-(C139)</f>
        <v>0</v>
      </c>
      <c r="E139" s="6">
        <f>IF(C139=0,"",(B139)/(C139))</f>
        <v>0</v>
      </c>
      <c r="F139" s="5">
        <f>0</f>
        <v>0</v>
      </c>
      <c r="G139" s="5">
        <f>29.17</f>
        <v>0</v>
      </c>
      <c r="H139" s="5">
        <f>(F139)-(G139)</f>
        <v>0</v>
      </c>
      <c r="I139" s="6">
        <f>IF(G139=0,"",(F139)/(G139))</f>
        <v>0</v>
      </c>
      <c r="J139" s="5">
        <f>0</f>
        <v>0</v>
      </c>
      <c r="K139" s="5">
        <f>29.17</f>
        <v>0</v>
      </c>
      <c r="L139" s="5">
        <f>(J139)-(K139)</f>
        <v>0</v>
      </c>
      <c r="M139" s="6">
        <f>IF(K139=0,"",(J139)/(K139))</f>
        <v>0</v>
      </c>
      <c r="N139" s="5">
        <f>0</f>
        <v>0</v>
      </c>
      <c r="O139" s="5">
        <f>29.17</f>
        <v>0</v>
      </c>
      <c r="P139" s="5">
        <f>(N139)-(O139)</f>
        <v>0</v>
      </c>
      <c r="Q139" s="6">
        <f>IF(O139=0,"",(N139)/(O139))</f>
        <v>0</v>
      </c>
      <c r="R139" s="5">
        <f>98.35</f>
        <v>0</v>
      </c>
      <c r="S139" s="5">
        <f>29.17</f>
        <v>0</v>
      </c>
      <c r="T139" s="5">
        <f>(R139)-(S139)</f>
        <v>0</v>
      </c>
      <c r="U139" s="6">
        <f>IF(S139=0,"",(R139)/(S139))</f>
        <v>0</v>
      </c>
      <c r="V139" s="5">
        <f>101.15</f>
        <v>0</v>
      </c>
      <c r="W139" s="5">
        <f>29.17</f>
        <v>0</v>
      </c>
      <c r="X139" s="5">
        <f>(V139)-(W139)</f>
        <v>0</v>
      </c>
      <c r="Y139" s="6">
        <f>IF(W139=0,"",(V139)/(W139))</f>
        <v>0</v>
      </c>
      <c r="Z139" s="5">
        <f>44.01</f>
        <v>0</v>
      </c>
      <c r="AA139" s="5">
        <f>29.17</f>
        <v>0</v>
      </c>
      <c r="AB139" s="5">
        <f>(Z139)-(AA139)</f>
        <v>0</v>
      </c>
      <c r="AC139" s="6">
        <f>IF(AA139=0,"",(Z139)/(AA139))</f>
        <v>0</v>
      </c>
      <c r="AD139" s="5">
        <f>14</f>
        <v>0</v>
      </c>
      <c r="AE139" s="5">
        <f>29.17</f>
        <v>0</v>
      </c>
      <c r="AF139" s="5">
        <f>(AD139)-(AE139)</f>
        <v>0</v>
      </c>
      <c r="AG139" s="6">
        <f>IF(AE139=0,"",(AD139)/(AE139))</f>
        <v>0</v>
      </c>
      <c r="AH139" s="5">
        <f>48.59</f>
        <v>0</v>
      </c>
      <c r="AI139" s="5">
        <f>29.17</f>
        <v>0</v>
      </c>
      <c r="AJ139" s="5">
        <f>(AH139)-(AI139)</f>
        <v>0</v>
      </c>
      <c r="AK139" s="6">
        <f>IF(AI139=0,"",(AH139)/(AI139))</f>
        <v>0</v>
      </c>
      <c r="AL139" s="5">
        <f>111.99</f>
        <v>0</v>
      </c>
      <c r="AM139" s="5">
        <f>29.17</f>
        <v>0</v>
      </c>
      <c r="AN139" s="5">
        <f>(AL139)-(AM139)</f>
        <v>0</v>
      </c>
      <c r="AO139" s="6">
        <f>IF(AM139=0,"",(AL139)/(AM139))</f>
        <v>0</v>
      </c>
      <c r="AP139" s="4"/>
      <c r="AQ139" s="5">
        <f>29.17</f>
        <v>0</v>
      </c>
      <c r="AR139" s="5">
        <f>(AP139)-(AQ139)</f>
        <v>0</v>
      </c>
      <c r="AS139" s="6">
        <f>IF(AQ139=0,"",(AP139)/(AQ139))</f>
        <v>0</v>
      </c>
      <c r="AT139" s="5">
        <f>((((((((((B139)+(F139))+(J139))+(N139))+(R139))+(V139))+(Z139))+(AD139))+(AH139))+(AL139))+(AP139)</f>
        <v>0</v>
      </c>
      <c r="AU139" s="5">
        <f>((((((((((C139)+(G139))+(K139))+(O139))+(S139))+(W139))+(AA139))+(AE139))+(AI139))+(AM139))+(AQ139)</f>
        <v>0</v>
      </c>
      <c r="AV139" s="5">
        <f>(AT139)-(AU139)</f>
        <v>0</v>
      </c>
      <c r="AW139" s="6">
        <f>IF(AU139=0,"",(AT139)/(AU139))</f>
        <v>0</v>
      </c>
    </row>
    <row r="140" spans="1:49">
      <c r="A140" s="3" t="s">
        <v>152</v>
      </c>
      <c r="B140" s="5">
        <f>0</f>
        <v>0</v>
      </c>
      <c r="C140" s="4"/>
      <c r="D140" s="5">
        <f>(B140)-(C140)</f>
        <v>0</v>
      </c>
      <c r="E140" s="6">
        <f>IF(C140=0,"",(B140)/(C140))</f>
        <v>0</v>
      </c>
      <c r="F140" s="5">
        <f>0</f>
        <v>0</v>
      </c>
      <c r="G140" s="4"/>
      <c r="H140" s="5">
        <f>(F140)-(G140)</f>
        <v>0</v>
      </c>
      <c r="I140" s="6">
        <f>IF(G140=0,"",(F140)/(G140))</f>
        <v>0</v>
      </c>
      <c r="J140" s="5">
        <f>0</f>
        <v>0</v>
      </c>
      <c r="K140" s="4"/>
      <c r="L140" s="5">
        <f>(J140)-(K140)</f>
        <v>0</v>
      </c>
      <c r="M140" s="6">
        <f>IF(K140=0,"",(J140)/(K140))</f>
        <v>0</v>
      </c>
      <c r="N140" s="5">
        <f>0</f>
        <v>0</v>
      </c>
      <c r="O140" s="4"/>
      <c r="P140" s="5">
        <f>(N140)-(O140)</f>
        <v>0</v>
      </c>
      <c r="Q140" s="6">
        <f>IF(O140=0,"",(N140)/(O140))</f>
        <v>0</v>
      </c>
      <c r="R140" s="5">
        <f>0</f>
        <v>0</v>
      </c>
      <c r="S140" s="4"/>
      <c r="T140" s="5">
        <f>(R140)-(S140)</f>
        <v>0</v>
      </c>
      <c r="U140" s="6">
        <f>IF(S140=0,"",(R140)/(S140))</f>
        <v>0</v>
      </c>
      <c r="V140" s="5">
        <f>0</f>
        <v>0</v>
      </c>
      <c r="W140" s="4"/>
      <c r="X140" s="5">
        <f>(V140)-(W140)</f>
        <v>0</v>
      </c>
      <c r="Y140" s="6">
        <f>IF(W140=0,"",(V140)/(W140))</f>
        <v>0</v>
      </c>
      <c r="Z140" s="5">
        <f>0</f>
        <v>0</v>
      </c>
      <c r="AA140" s="4"/>
      <c r="AB140" s="5">
        <f>(Z140)-(AA140)</f>
        <v>0</v>
      </c>
      <c r="AC140" s="6">
        <f>IF(AA140=0,"",(Z140)/(AA140))</f>
        <v>0</v>
      </c>
      <c r="AD140" s="5">
        <f>0</f>
        <v>0</v>
      </c>
      <c r="AE140" s="4"/>
      <c r="AF140" s="5">
        <f>(AD140)-(AE140)</f>
        <v>0</v>
      </c>
      <c r="AG140" s="6">
        <f>IF(AE140=0,"",(AD140)/(AE140))</f>
        <v>0</v>
      </c>
      <c r="AH140" s="5">
        <f>0</f>
        <v>0</v>
      </c>
      <c r="AI140" s="4"/>
      <c r="AJ140" s="5">
        <f>(AH140)-(AI140)</f>
        <v>0</v>
      </c>
      <c r="AK140" s="6">
        <f>IF(AI140=0,"",(AH140)/(AI140))</f>
        <v>0</v>
      </c>
      <c r="AL140" s="5">
        <f>0</f>
        <v>0</v>
      </c>
      <c r="AM140" s="4"/>
      <c r="AN140" s="5">
        <f>(AL140)-(AM140)</f>
        <v>0</v>
      </c>
      <c r="AO140" s="6">
        <f>IF(AM140=0,"",(AL140)/(AM140))</f>
        <v>0</v>
      </c>
      <c r="AP140" s="4"/>
      <c r="AQ140" s="4"/>
      <c r="AR140" s="5">
        <f>(AP140)-(AQ140)</f>
        <v>0</v>
      </c>
      <c r="AS140" s="6">
        <f>IF(AQ140=0,"",(AP140)/(AQ140))</f>
        <v>0</v>
      </c>
      <c r="AT140" s="5">
        <f>((((((((((B140)+(F140))+(J140))+(N140))+(R140))+(V140))+(Z140))+(AD140))+(AH140))+(AL140))+(AP140)</f>
        <v>0</v>
      </c>
      <c r="AU140" s="5">
        <f>((((((((((C140)+(G140))+(K140))+(O140))+(S140))+(W140))+(AA140))+(AE140))+(AI140))+(AM140))+(AQ140)</f>
        <v>0</v>
      </c>
      <c r="AV140" s="5">
        <f>(AT140)-(AU140)</f>
        <v>0</v>
      </c>
      <c r="AW140" s="6">
        <f>IF(AU140=0,"",(AT140)/(AU140))</f>
        <v>0</v>
      </c>
    </row>
    <row r="141" spans="1:49">
      <c r="A141" s="3" t="s">
        <v>153</v>
      </c>
      <c r="B141" s="7">
        <f>(((B137)+(B138))+(B139))+(B140)</f>
        <v>0</v>
      </c>
      <c r="C141" s="7">
        <f>(((C137)+(C138))+(C139))+(C140)</f>
        <v>0</v>
      </c>
      <c r="D141" s="7">
        <f>(B141)-(C141)</f>
        <v>0</v>
      </c>
      <c r="E141" s="8">
        <f>IF(C141=0,"",(B141)/(C141))</f>
        <v>0</v>
      </c>
      <c r="F141" s="7">
        <f>(((F137)+(F138))+(F139))+(F140)</f>
        <v>0</v>
      </c>
      <c r="G141" s="7">
        <f>(((G137)+(G138))+(G139))+(G140)</f>
        <v>0</v>
      </c>
      <c r="H141" s="7">
        <f>(F141)-(G141)</f>
        <v>0</v>
      </c>
      <c r="I141" s="8">
        <f>IF(G141=0,"",(F141)/(G141))</f>
        <v>0</v>
      </c>
      <c r="J141" s="7">
        <f>(((J137)+(J138))+(J139))+(J140)</f>
        <v>0</v>
      </c>
      <c r="K141" s="7">
        <f>(((K137)+(K138))+(K139))+(K140)</f>
        <v>0</v>
      </c>
      <c r="L141" s="7">
        <f>(J141)-(K141)</f>
        <v>0</v>
      </c>
      <c r="M141" s="8">
        <f>IF(K141=0,"",(J141)/(K141))</f>
        <v>0</v>
      </c>
      <c r="N141" s="7">
        <f>(((N137)+(N138))+(N139))+(N140)</f>
        <v>0</v>
      </c>
      <c r="O141" s="7">
        <f>(((O137)+(O138))+(O139))+(O140)</f>
        <v>0</v>
      </c>
      <c r="P141" s="7">
        <f>(N141)-(O141)</f>
        <v>0</v>
      </c>
      <c r="Q141" s="8">
        <f>IF(O141=0,"",(N141)/(O141))</f>
        <v>0</v>
      </c>
      <c r="R141" s="7">
        <f>(((R137)+(R138))+(R139))+(R140)</f>
        <v>0</v>
      </c>
      <c r="S141" s="7">
        <f>(((S137)+(S138))+(S139))+(S140)</f>
        <v>0</v>
      </c>
      <c r="T141" s="7">
        <f>(R141)-(S141)</f>
        <v>0</v>
      </c>
      <c r="U141" s="8">
        <f>IF(S141=0,"",(R141)/(S141))</f>
        <v>0</v>
      </c>
      <c r="V141" s="7">
        <f>(((V137)+(V138))+(V139))+(V140)</f>
        <v>0</v>
      </c>
      <c r="W141" s="7">
        <f>(((W137)+(W138))+(W139))+(W140)</f>
        <v>0</v>
      </c>
      <c r="X141" s="7">
        <f>(V141)-(W141)</f>
        <v>0</v>
      </c>
      <c r="Y141" s="8">
        <f>IF(W141=0,"",(V141)/(W141))</f>
        <v>0</v>
      </c>
      <c r="Z141" s="7">
        <f>(((Z137)+(Z138))+(Z139))+(Z140)</f>
        <v>0</v>
      </c>
      <c r="AA141" s="7">
        <f>(((AA137)+(AA138))+(AA139))+(AA140)</f>
        <v>0</v>
      </c>
      <c r="AB141" s="7">
        <f>(Z141)-(AA141)</f>
        <v>0</v>
      </c>
      <c r="AC141" s="8">
        <f>IF(AA141=0,"",(Z141)/(AA141))</f>
        <v>0</v>
      </c>
      <c r="AD141" s="7">
        <f>(((AD137)+(AD138))+(AD139))+(AD140)</f>
        <v>0</v>
      </c>
      <c r="AE141" s="7">
        <f>(((AE137)+(AE138))+(AE139))+(AE140)</f>
        <v>0</v>
      </c>
      <c r="AF141" s="7">
        <f>(AD141)-(AE141)</f>
        <v>0</v>
      </c>
      <c r="AG141" s="8">
        <f>IF(AE141=0,"",(AD141)/(AE141))</f>
        <v>0</v>
      </c>
      <c r="AH141" s="7">
        <f>(((AH137)+(AH138))+(AH139))+(AH140)</f>
        <v>0</v>
      </c>
      <c r="AI141" s="7">
        <f>(((AI137)+(AI138))+(AI139))+(AI140)</f>
        <v>0</v>
      </c>
      <c r="AJ141" s="7">
        <f>(AH141)-(AI141)</f>
        <v>0</v>
      </c>
      <c r="AK141" s="8">
        <f>IF(AI141=0,"",(AH141)/(AI141))</f>
        <v>0</v>
      </c>
      <c r="AL141" s="7">
        <f>(((AL137)+(AL138))+(AL139))+(AL140)</f>
        <v>0</v>
      </c>
      <c r="AM141" s="7">
        <f>(((AM137)+(AM138))+(AM139))+(AM140)</f>
        <v>0</v>
      </c>
      <c r="AN141" s="7">
        <f>(AL141)-(AM141)</f>
        <v>0</v>
      </c>
      <c r="AO141" s="8">
        <f>IF(AM141=0,"",(AL141)/(AM141))</f>
        <v>0</v>
      </c>
      <c r="AP141" s="7">
        <f>(((AP137)+(AP138))+(AP139))+(AP140)</f>
        <v>0</v>
      </c>
      <c r="AQ141" s="7">
        <f>(((AQ137)+(AQ138))+(AQ139))+(AQ140)</f>
        <v>0</v>
      </c>
      <c r="AR141" s="7">
        <f>(AP141)-(AQ141)</f>
        <v>0</v>
      </c>
      <c r="AS141" s="8">
        <f>IF(AQ141=0,"",(AP141)/(AQ141))</f>
        <v>0</v>
      </c>
      <c r="AT141" s="7">
        <f>((((((((((B141)+(F141))+(J141))+(N141))+(R141))+(V141))+(Z141))+(AD141))+(AH141))+(AL141))+(AP141)</f>
        <v>0</v>
      </c>
      <c r="AU141" s="7">
        <f>((((((((((C141)+(G141))+(K141))+(O141))+(S141))+(W141))+(AA141))+(AE141))+(AI141))+(AM141))+(AQ141)</f>
        <v>0</v>
      </c>
      <c r="AV141" s="7">
        <f>(AT141)-(AU141)</f>
        <v>0</v>
      </c>
      <c r="AW141" s="8">
        <f>IF(AU141=0,"",(AT141)/(AU141))</f>
        <v>0</v>
      </c>
    </row>
    <row r="142" spans="1:49">
      <c r="A142" s="3" t="s">
        <v>154</v>
      </c>
      <c r="B142" s="4"/>
      <c r="C142" s="4"/>
      <c r="D142" s="5">
        <f>(B142)-(C142)</f>
        <v>0</v>
      </c>
      <c r="E142" s="6">
        <f>IF(C142=0,"",(B142)/(C142))</f>
        <v>0</v>
      </c>
      <c r="F142" s="4"/>
      <c r="G142" s="4"/>
      <c r="H142" s="5">
        <f>(F142)-(G142)</f>
        <v>0</v>
      </c>
      <c r="I142" s="6">
        <f>IF(G142=0,"",(F142)/(G142))</f>
        <v>0</v>
      </c>
      <c r="J142" s="4"/>
      <c r="K142" s="4"/>
      <c r="L142" s="5">
        <f>(J142)-(K142)</f>
        <v>0</v>
      </c>
      <c r="M142" s="6">
        <f>IF(K142=0,"",(J142)/(K142))</f>
        <v>0</v>
      </c>
      <c r="N142" s="4"/>
      <c r="O142" s="4"/>
      <c r="P142" s="5">
        <f>(N142)-(O142)</f>
        <v>0</v>
      </c>
      <c r="Q142" s="6">
        <f>IF(O142=0,"",(N142)/(O142))</f>
        <v>0</v>
      </c>
      <c r="R142" s="4"/>
      <c r="S142" s="4"/>
      <c r="T142" s="5">
        <f>(R142)-(S142)</f>
        <v>0</v>
      </c>
      <c r="U142" s="6">
        <f>IF(S142=0,"",(R142)/(S142))</f>
        <v>0</v>
      </c>
      <c r="V142" s="4"/>
      <c r="W142" s="4"/>
      <c r="X142" s="5">
        <f>(V142)-(W142)</f>
        <v>0</v>
      </c>
      <c r="Y142" s="6">
        <f>IF(W142=0,"",(V142)/(W142))</f>
        <v>0</v>
      </c>
      <c r="Z142" s="4"/>
      <c r="AA142" s="4"/>
      <c r="AB142" s="5">
        <f>(Z142)-(AA142)</f>
        <v>0</v>
      </c>
      <c r="AC142" s="6">
        <f>IF(AA142=0,"",(Z142)/(AA142))</f>
        <v>0</v>
      </c>
      <c r="AD142" s="5">
        <f>0</f>
        <v>0</v>
      </c>
      <c r="AE142" s="4"/>
      <c r="AF142" s="5">
        <f>(AD142)-(AE142)</f>
        <v>0</v>
      </c>
      <c r="AG142" s="6">
        <f>IF(AE142=0,"",(AD142)/(AE142))</f>
        <v>0</v>
      </c>
      <c r="AH142" s="4"/>
      <c r="AI142" s="4"/>
      <c r="AJ142" s="5">
        <f>(AH142)-(AI142)</f>
        <v>0</v>
      </c>
      <c r="AK142" s="6">
        <f>IF(AI142=0,"",(AH142)/(AI142))</f>
        <v>0</v>
      </c>
      <c r="AL142" s="4"/>
      <c r="AM142" s="4"/>
      <c r="AN142" s="5">
        <f>(AL142)-(AM142)</f>
        <v>0</v>
      </c>
      <c r="AO142" s="6">
        <f>IF(AM142=0,"",(AL142)/(AM142))</f>
        <v>0</v>
      </c>
      <c r="AP142" s="4"/>
      <c r="AQ142" s="4"/>
      <c r="AR142" s="5">
        <f>(AP142)-(AQ142)</f>
        <v>0</v>
      </c>
      <c r="AS142" s="6">
        <f>IF(AQ142=0,"",(AP142)/(AQ142))</f>
        <v>0</v>
      </c>
      <c r="AT142" s="5">
        <f>((((((((((B142)+(F142))+(J142))+(N142))+(R142))+(V142))+(Z142))+(AD142))+(AH142))+(AL142))+(AP142)</f>
        <v>0</v>
      </c>
      <c r="AU142" s="5">
        <f>((((((((((C142)+(G142))+(K142))+(O142))+(S142))+(W142))+(AA142))+(AE142))+(AI142))+(AM142))+(AQ142)</f>
        <v>0</v>
      </c>
      <c r="AV142" s="5">
        <f>(AT142)-(AU142)</f>
        <v>0</v>
      </c>
      <c r="AW142" s="6">
        <f>IF(AU142=0,"",(AT142)/(AU142))</f>
        <v>0</v>
      </c>
    </row>
    <row r="143" spans="1:49">
      <c r="A143" s="3" t="s">
        <v>155</v>
      </c>
      <c r="B143" s="7">
        <f>((((((((((((((((((((((((((B19)+(B24))+(B29))+(B34))+(B39))+(B44))+(B49))+(B54))+(B57))+(B62))+(B67))+(B72))+(B77))+(B82))+(B87))+(B91))+(B96))+(B101))+(B106))+(B111))+(B116))+(B121))+(B126))+(B131))+(B136))+(B141))+(B142)</f>
        <v>0</v>
      </c>
      <c r="C143" s="7">
        <f>((((((((((((((((((((((((((C19)+(C24))+(C29))+(C34))+(C39))+(C44))+(C49))+(C54))+(C57))+(C62))+(C67))+(C72))+(C77))+(C82))+(C87))+(C91))+(C96))+(C101))+(C106))+(C111))+(C116))+(C121))+(C126))+(C131))+(C136))+(C141))+(C142)</f>
        <v>0</v>
      </c>
      <c r="D143" s="7">
        <f>(B143)-(C143)</f>
        <v>0</v>
      </c>
      <c r="E143" s="8">
        <f>IF(C143=0,"",(B143)/(C143))</f>
        <v>0</v>
      </c>
      <c r="F143" s="7">
        <f>((((((((((((((((((((((((((F19)+(F24))+(F29))+(F34))+(F39))+(F44))+(F49))+(F54))+(F57))+(F62))+(F67))+(F72))+(F77))+(F82))+(F87))+(F91))+(F96))+(F101))+(F106))+(F111))+(F116))+(F121))+(F126))+(F131))+(F136))+(F141))+(F142)</f>
        <v>0</v>
      </c>
      <c r="G143" s="7">
        <f>((((((((((((((((((((((((((G19)+(G24))+(G29))+(G34))+(G39))+(G44))+(G49))+(G54))+(G57))+(G62))+(G67))+(G72))+(G77))+(G82))+(G87))+(G91))+(G96))+(G101))+(G106))+(G111))+(G116))+(G121))+(G126))+(G131))+(G136))+(G141))+(G142)</f>
        <v>0</v>
      </c>
      <c r="H143" s="7">
        <f>(F143)-(G143)</f>
        <v>0</v>
      </c>
      <c r="I143" s="8">
        <f>IF(G143=0,"",(F143)/(G143))</f>
        <v>0</v>
      </c>
      <c r="J143" s="7">
        <f>((((((((((((((((((((((((((J19)+(J24))+(J29))+(J34))+(J39))+(J44))+(J49))+(J54))+(J57))+(J62))+(J67))+(J72))+(J77))+(J82))+(J87))+(J91))+(J96))+(J101))+(J106))+(J111))+(J116))+(J121))+(J126))+(J131))+(J136))+(J141))+(J142)</f>
        <v>0</v>
      </c>
      <c r="K143" s="7">
        <f>((((((((((((((((((((((((((K19)+(K24))+(K29))+(K34))+(K39))+(K44))+(K49))+(K54))+(K57))+(K62))+(K67))+(K72))+(K77))+(K82))+(K87))+(K91))+(K96))+(K101))+(K106))+(K111))+(K116))+(K121))+(K126))+(K131))+(K136))+(K141))+(K142)</f>
        <v>0</v>
      </c>
      <c r="L143" s="7">
        <f>(J143)-(K143)</f>
        <v>0</v>
      </c>
      <c r="M143" s="8">
        <f>IF(K143=0,"",(J143)/(K143))</f>
        <v>0</v>
      </c>
      <c r="N143" s="7">
        <f>((((((((((((((((((((((((((N19)+(N24))+(N29))+(N34))+(N39))+(N44))+(N49))+(N54))+(N57))+(N62))+(N67))+(N72))+(N77))+(N82))+(N87))+(N91))+(N96))+(N101))+(N106))+(N111))+(N116))+(N121))+(N126))+(N131))+(N136))+(N141))+(N142)</f>
        <v>0</v>
      </c>
      <c r="O143" s="7">
        <f>((((((((((((((((((((((((((O19)+(O24))+(O29))+(O34))+(O39))+(O44))+(O49))+(O54))+(O57))+(O62))+(O67))+(O72))+(O77))+(O82))+(O87))+(O91))+(O96))+(O101))+(O106))+(O111))+(O116))+(O121))+(O126))+(O131))+(O136))+(O141))+(O142)</f>
        <v>0</v>
      </c>
      <c r="P143" s="7">
        <f>(N143)-(O143)</f>
        <v>0</v>
      </c>
      <c r="Q143" s="8">
        <f>IF(O143=0,"",(N143)/(O143))</f>
        <v>0</v>
      </c>
      <c r="R143" s="7">
        <f>((((((((((((((((((((((((((R19)+(R24))+(R29))+(R34))+(R39))+(R44))+(R49))+(R54))+(R57))+(R62))+(R67))+(R72))+(R77))+(R82))+(R87))+(R91))+(R96))+(R101))+(R106))+(R111))+(R116))+(R121))+(R126))+(R131))+(R136))+(R141))+(R142)</f>
        <v>0</v>
      </c>
      <c r="S143" s="7">
        <f>((((((((((((((((((((((((((S19)+(S24))+(S29))+(S34))+(S39))+(S44))+(S49))+(S54))+(S57))+(S62))+(S67))+(S72))+(S77))+(S82))+(S87))+(S91))+(S96))+(S101))+(S106))+(S111))+(S116))+(S121))+(S126))+(S131))+(S136))+(S141))+(S142)</f>
        <v>0</v>
      </c>
      <c r="T143" s="7">
        <f>(R143)-(S143)</f>
        <v>0</v>
      </c>
      <c r="U143" s="8">
        <f>IF(S143=0,"",(R143)/(S143))</f>
        <v>0</v>
      </c>
      <c r="V143" s="7">
        <f>((((((((((((((((((((((((((V19)+(V24))+(V29))+(V34))+(V39))+(V44))+(V49))+(V54))+(V57))+(V62))+(V67))+(V72))+(V77))+(V82))+(V87))+(V91))+(V96))+(V101))+(V106))+(V111))+(V116))+(V121))+(V126))+(V131))+(V136))+(V141))+(V142)</f>
        <v>0</v>
      </c>
      <c r="W143" s="7">
        <f>((((((((((((((((((((((((((W19)+(W24))+(W29))+(W34))+(W39))+(W44))+(W49))+(W54))+(W57))+(W62))+(W67))+(W72))+(W77))+(W82))+(W87))+(W91))+(W96))+(W101))+(W106))+(W111))+(W116))+(W121))+(W126))+(W131))+(W136))+(W141))+(W142)</f>
        <v>0</v>
      </c>
      <c r="X143" s="7">
        <f>(V143)-(W143)</f>
        <v>0</v>
      </c>
      <c r="Y143" s="8">
        <f>IF(W143=0,"",(V143)/(W143))</f>
        <v>0</v>
      </c>
      <c r="Z143" s="7">
        <f>((((((((((((((((((((((((((Z19)+(Z24))+(Z29))+(Z34))+(Z39))+(Z44))+(Z49))+(Z54))+(Z57))+(Z62))+(Z67))+(Z72))+(Z77))+(Z82))+(Z87))+(Z91))+(Z96))+(Z101))+(Z106))+(Z111))+(Z116))+(Z121))+(Z126))+(Z131))+(Z136))+(Z141))+(Z142)</f>
        <v>0</v>
      </c>
      <c r="AA143" s="7">
        <f>((((((((((((((((((((((((((AA19)+(AA24))+(AA29))+(AA34))+(AA39))+(AA44))+(AA49))+(AA54))+(AA57))+(AA62))+(AA67))+(AA72))+(AA77))+(AA82))+(AA87))+(AA91))+(AA96))+(AA101))+(AA106))+(AA111))+(AA116))+(AA121))+(AA126))+(AA131))+(AA136))+(AA141))+(AA142)</f>
        <v>0</v>
      </c>
      <c r="AB143" s="7">
        <f>(Z143)-(AA143)</f>
        <v>0</v>
      </c>
      <c r="AC143" s="8">
        <f>IF(AA143=0,"",(Z143)/(AA143))</f>
        <v>0</v>
      </c>
      <c r="AD143" s="7">
        <f>((((((((((((((((((((((((((AD19)+(AD24))+(AD29))+(AD34))+(AD39))+(AD44))+(AD49))+(AD54))+(AD57))+(AD62))+(AD67))+(AD72))+(AD77))+(AD82))+(AD87))+(AD91))+(AD96))+(AD101))+(AD106))+(AD111))+(AD116))+(AD121))+(AD126))+(AD131))+(AD136))+(AD141))+(AD142)</f>
        <v>0</v>
      </c>
      <c r="AE143" s="7">
        <f>((((((((((((((((((((((((((AE19)+(AE24))+(AE29))+(AE34))+(AE39))+(AE44))+(AE49))+(AE54))+(AE57))+(AE62))+(AE67))+(AE72))+(AE77))+(AE82))+(AE87))+(AE91))+(AE96))+(AE101))+(AE106))+(AE111))+(AE116))+(AE121))+(AE126))+(AE131))+(AE136))+(AE141))+(AE142)</f>
        <v>0</v>
      </c>
      <c r="AF143" s="7">
        <f>(AD143)-(AE143)</f>
        <v>0</v>
      </c>
      <c r="AG143" s="8">
        <f>IF(AE143=0,"",(AD143)/(AE143))</f>
        <v>0</v>
      </c>
      <c r="AH143" s="7">
        <f>((((((((((((((((((((((((((AH19)+(AH24))+(AH29))+(AH34))+(AH39))+(AH44))+(AH49))+(AH54))+(AH57))+(AH62))+(AH67))+(AH72))+(AH77))+(AH82))+(AH87))+(AH91))+(AH96))+(AH101))+(AH106))+(AH111))+(AH116))+(AH121))+(AH126))+(AH131))+(AH136))+(AH141))+(AH142)</f>
        <v>0</v>
      </c>
      <c r="AI143" s="7">
        <f>((((((((((((((((((((((((((AI19)+(AI24))+(AI29))+(AI34))+(AI39))+(AI44))+(AI49))+(AI54))+(AI57))+(AI62))+(AI67))+(AI72))+(AI77))+(AI82))+(AI87))+(AI91))+(AI96))+(AI101))+(AI106))+(AI111))+(AI116))+(AI121))+(AI126))+(AI131))+(AI136))+(AI141))+(AI142)</f>
        <v>0</v>
      </c>
      <c r="AJ143" s="7">
        <f>(AH143)-(AI143)</f>
        <v>0</v>
      </c>
      <c r="AK143" s="8">
        <f>IF(AI143=0,"",(AH143)/(AI143))</f>
        <v>0</v>
      </c>
      <c r="AL143" s="7">
        <f>((((((((((((((((((((((((((AL19)+(AL24))+(AL29))+(AL34))+(AL39))+(AL44))+(AL49))+(AL54))+(AL57))+(AL62))+(AL67))+(AL72))+(AL77))+(AL82))+(AL87))+(AL91))+(AL96))+(AL101))+(AL106))+(AL111))+(AL116))+(AL121))+(AL126))+(AL131))+(AL136))+(AL141))+(AL142)</f>
        <v>0</v>
      </c>
      <c r="AM143" s="7">
        <f>((((((((((((((((((((((((((AM19)+(AM24))+(AM29))+(AM34))+(AM39))+(AM44))+(AM49))+(AM54))+(AM57))+(AM62))+(AM67))+(AM72))+(AM77))+(AM82))+(AM87))+(AM91))+(AM96))+(AM101))+(AM106))+(AM111))+(AM116))+(AM121))+(AM126))+(AM131))+(AM136))+(AM141))+(AM142)</f>
        <v>0</v>
      </c>
      <c r="AN143" s="7">
        <f>(AL143)-(AM143)</f>
        <v>0</v>
      </c>
      <c r="AO143" s="8">
        <f>IF(AM143=0,"",(AL143)/(AM143))</f>
        <v>0</v>
      </c>
      <c r="AP143" s="7">
        <f>((((((((((((((((((((((((((AP19)+(AP24))+(AP29))+(AP34))+(AP39))+(AP44))+(AP49))+(AP54))+(AP57))+(AP62))+(AP67))+(AP72))+(AP77))+(AP82))+(AP87))+(AP91))+(AP96))+(AP101))+(AP106))+(AP111))+(AP116))+(AP121))+(AP126))+(AP131))+(AP136))+(AP141))+(AP142)</f>
        <v>0</v>
      </c>
      <c r="AQ143" s="7">
        <f>((((((((((((((((((((((((((AQ19)+(AQ24))+(AQ29))+(AQ34))+(AQ39))+(AQ44))+(AQ49))+(AQ54))+(AQ57))+(AQ62))+(AQ67))+(AQ72))+(AQ77))+(AQ82))+(AQ87))+(AQ91))+(AQ96))+(AQ101))+(AQ106))+(AQ111))+(AQ116))+(AQ121))+(AQ126))+(AQ131))+(AQ136))+(AQ141))+(AQ142)</f>
        <v>0</v>
      </c>
      <c r="AR143" s="7">
        <f>(AP143)-(AQ143)</f>
        <v>0</v>
      </c>
      <c r="AS143" s="8">
        <f>IF(AQ143=0,"",(AP143)/(AQ143))</f>
        <v>0</v>
      </c>
      <c r="AT143" s="7">
        <f>((((((((((B143)+(F143))+(J143))+(N143))+(R143))+(V143))+(Z143))+(AD143))+(AH143))+(AL143))+(AP143)</f>
        <v>0</v>
      </c>
      <c r="AU143" s="7">
        <f>((((((((((C143)+(G143))+(K143))+(O143))+(S143))+(W143))+(AA143))+(AE143))+(AI143))+(AM143))+(AQ143)</f>
        <v>0</v>
      </c>
      <c r="AV143" s="7">
        <f>(AT143)-(AU143)</f>
        <v>0</v>
      </c>
      <c r="AW143" s="8">
        <f>IF(AU143=0,"",(AT143)/(AU143))</f>
        <v>0</v>
      </c>
    </row>
    <row r="144" spans="1:49">
      <c r="A144" s="3" t="s">
        <v>156</v>
      </c>
      <c r="B144" s="7">
        <f>(B13)-(B143)</f>
        <v>0</v>
      </c>
      <c r="C144" s="7">
        <f>(C13)-(C143)</f>
        <v>0</v>
      </c>
      <c r="D144" s="7">
        <f>(B144)-(C144)</f>
        <v>0</v>
      </c>
      <c r="E144" s="8">
        <f>IF(C144=0,"",(B144)/(C144))</f>
        <v>0</v>
      </c>
      <c r="F144" s="7">
        <f>(F13)-(F143)</f>
        <v>0</v>
      </c>
      <c r="G144" s="7">
        <f>(G13)-(G143)</f>
        <v>0</v>
      </c>
      <c r="H144" s="7">
        <f>(F144)-(G144)</f>
        <v>0</v>
      </c>
      <c r="I144" s="8">
        <f>IF(G144=0,"",(F144)/(G144))</f>
        <v>0</v>
      </c>
      <c r="J144" s="7">
        <f>(J13)-(J143)</f>
        <v>0</v>
      </c>
      <c r="K144" s="7">
        <f>(K13)-(K143)</f>
        <v>0</v>
      </c>
      <c r="L144" s="7">
        <f>(J144)-(K144)</f>
        <v>0</v>
      </c>
      <c r="M144" s="8">
        <f>IF(K144=0,"",(J144)/(K144))</f>
        <v>0</v>
      </c>
      <c r="N144" s="7">
        <f>(N13)-(N143)</f>
        <v>0</v>
      </c>
      <c r="O144" s="7">
        <f>(O13)-(O143)</f>
        <v>0</v>
      </c>
      <c r="P144" s="7">
        <f>(N144)-(O144)</f>
        <v>0</v>
      </c>
      <c r="Q144" s="8">
        <f>IF(O144=0,"",(N144)/(O144))</f>
        <v>0</v>
      </c>
      <c r="R144" s="7">
        <f>(R13)-(R143)</f>
        <v>0</v>
      </c>
      <c r="S144" s="7">
        <f>(S13)-(S143)</f>
        <v>0</v>
      </c>
      <c r="T144" s="7">
        <f>(R144)-(S144)</f>
        <v>0</v>
      </c>
      <c r="U144" s="8">
        <f>IF(S144=0,"",(R144)/(S144))</f>
        <v>0</v>
      </c>
      <c r="V144" s="7">
        <f>(V13)-(V143)</f>
        <v>0</v>
      </c>
      <c r="W144" s="7">
        <f>(W13)-(W143)</f>
        <v>0</v>
      </c>
      <c r="X144" s="7">
        <f>(V144)-(W144)</f>
        <v>0</v>
      </c>
      <c r="Y144" s="8">
        <f>IF(W144=0,"",(V144)/(W144))</f>
        <v>0</v>
      </c>
      <c r="Z144" s="7">
        <f>(Z13)-(Z143)</f>
        <v>0</v>
      </c>
      <c r="AA144" s="7">
        <f>(AA13)-(AA143)</f>
        <v>0</v>
      </c>
      <c r="AB144" s="7">
        <f>(Z144)-(AA144)</f>
        <v>0</v>
      </c>
      <c r="AC144" s="8">
        <f>IF(AA144=0,"",(Z144)/(AA144))</f>
        <v>0</v>
      </c>
      <c r="AD144" s="7">
        <f>(AD13)-(AD143)</f>
        <v>0</v>
      </c>
      <c r="AE144" s="7">
        <f>(AE13)-(AE143)</f>
        <v>0</v>
      </c>
      <c r="AF144" s="7">
        <f>(AD144)-(AE144)</f>
        <v>0</v>
      </c>
      <c r="AG144" s="8">
        <f>IF(AE144=0,"",(AD144)/(AE144))</f>
        <v>0</v>
      </c>
      <c r="AH144" s="7">
        <f>(AH13)-(AH143)</f>
        <v>0</v>
      </c>
      <c r="AI144" s="7">
        <f>(AI13)-(AI143)</f>
        <v>0</v>
      </c>
      <c r="AJ144" s="7">
        <f>(AH144)-(AI144)</f>
        <v>0</v>
      </c>
      <c r="AK144" s="8">
        <f>IF(AI144=0,"",(AH144)/(AI144))</f>
        <v>0</v>
      </c>
      <c r="AL144" s="7">
        <f>(AL13)-(AL143)</f>
        <v>0</v>
      </c>
      <c r="AM144" s="7">
        <f>(AM13)-(AM143)</f>
        <v>0</v>
      </c>
      <c r="AN144" s="7">
        <f>(AL144)-(AM144)</f>
        <v>0</v>
      </c>
      <c r="AO144" s="8">
        <f>IF(AM144=0,"",(AL144)/(AM144))</f>
        <v>0</v>
      </c>
      <c r="AP144" s="7">
        <f>(AP13)-(AP143)</f>
        <v>0</v>
      </c>
      <c r="AQ144" s="7">
        <f>(AQ13)-(AQ143)</f>
        <v>0</v>
      </c>
      <c r="AR144" s="7">
        <f>(AP144)-(AQ144)</f>
        <v>0</v>
      </c>
      <c r="AS144" s="8">
        <f>IF(AQ144=0,"",(AP144)/(AQ144))</f>
        <v>0</v>
      </c>
      <c r="AT144" s="7">
        <f>((((((((((B144)+(F144))+(J144))+(N144))+(R144))+(V144))+(Z144))+(AD144))+(AH144))+(AL144))+(AP144)</f>
        <v>0</v>
      </c>
      <c r="AU144" s="7">
        <f>((((((((((C144)+(G144))+(K144))+(O144))+(S144))+(W144))+(AA144))+(AE144))+(AI144))+(AM144))+(AQ144)</f>
        <v>0</v>
      </c>
      <c r="AV144" s="7">
        <f>(AT144)-(AU144)</f>
        <v>0</v>
      </c>
      <c r="AW144" s="8">
        <f>IF(AU144=0,"",(AT144)/(AU144))</f>
        <v>0</v>
      </c>
    </row>
    <row r="145" spans="1:49">
      <c r="A145" s="3" t="s">
        <v>157</v>
      </c>
      <c r="B145" s="7">
        <f>(B144)+(0)</f>
        <v>0</v>
      </c>
      <c r="C145" s="7">
        <f>(C144)+(0)</f>
        <v>0</v>
      </c>
      <c r="D145" s="7">
        <f>(B145)-(C145)</f>
        <v>0</v>
      </c>
      <c r="E145" s="8">
        <f>IF(C145=0,"",(B145)/(C145))</f>
        <v>0</v>
      </c>
      <c r="F145" s="7">
        <f>(F144)+(0)</f>
        <v>0</v>
      </c>
      <c r="G145" s="7">
        <f>(G144)+(0)</f>
        <v>0</v>
      </c>
      <c r="H145" s="7">
        <f>(F145)-(G145)</f>
        <v>0</v>
      </c>
      <c r="I145" s="8">
        <f>IF(G145=0,"",(F145)/(G145))</f>
        <v>0</v>
      </c>
      <c r="J145" s="7">
        <f>(J144)+(0)</f>
        <v>0</v>
      </c>
      <c r="K145" s="7">
        <f>(K144)+(0)</f>
        <v>0</v>
      </c>
      <c r="L145" s="7">
        <f>(J145)-(K145)</f>
        <v>0</v>
      </c>
      <c r="M145" s="8">
        <f>IF(K145=0,"",(J145)/(K145))</f>
        <v>0</v>
      </c>
      <c r="N145" s="7">
        <f>(N144)+(0)</f>
        <v>0</v>
      </c>
      <c r="O145" s="7">
        <f>(O144)+(0)</f>
        <v>0</v>
      </c>
      <c r="P145" s="7">
        <f>(N145)-(O145)</f>
        <v>0</v>
      </c>
      <c r="Q145" s="8">
        <f>IF(O145=0,"",(N145)/(O145))</f>
        <v>0</v>
      </c>
      <c r="R145" s="7">
        <f>(R144)+(0)</f>
        <v>0</v>
      </c>
      <c r="S145" s="7">
        <f>(S144)+(0)</f>
        <v>0</v>
      </c>
      <c r="T145" s="7">
        <f>(R145)-(S145)</f>
        <v>0</v>
      </c>
      <c r="U145" s="8">
        <f>IF(S145=0,"",(R145)/(S145))</f>
        <v>0</v>
      </c>
      <c r="V145" s="7">
        <f>(V144)+(0)</f>
        <v>0</v>
      </c>
      <c r="W145" s="7">
        <f>(W144)+(0)</f>
        <v>0</v>
      </c>
      <c r="X145" s="7">
        <f>(V145)-(W145)</f>
        <v>0</v>
      </c>
      <c r="Y145" s="8">
        <f>IF(W145=0,"",(V145)/(W145))</f>
        <v>0</v>
      </c>
      <c r="Z145" s="7">
        <f>(Z144)+(0)</f>
        <v>0</v>
      </c>
      <c r="AA145" s="7">
        <f>(AA144)+(0)</f>
        <v>0</v>
      </c>
      <c r="AB145" s="7">
        <f>(Z145)-(AA145)</f>
        <v>0</v>
      </c>
      <c r="AC145" s="8">
        <f>IF(AA145=0,"",(Z145)/(AA145))</f>
        <v>0</v>
      </c>
      <c r="AD145" s="7">
        <f>(AD144)+(0)</f>
        <v>0</v>
      </c>
      <c r="AE145" s="7">
        <f>(AE144)+(0)</f>
        <v>0</v>
      </c>
      <c r="AF145" s="7">
        <f>(AD145)-(AE145)</f>
        <v>0</v>
      </c>
      <c r="AG145" s="8">
        <f>IF(AE145=0,"",(AD145)/(AE145))</f>
        <v>0</v>
      </c>
      <c r="AH145" s="7">
        <f>(AH144)+(0)</f>
        <v>0</v>
      </c>
      <c r="AI145" s="7">
        <f>(AI144)+(0)</f>
        <v>0</v>
      </c>
      <c r="AJ145" s="7">
        <f>(AH145)-(AI145)</f>
        <v>0</v>
      </c>
      <c r="AK145" s="8">
        <f>IF(AI145=0,"",(AH145)/(AI145))</f>
        <v>0</v>
      </c>
      <c r="AL145" s="7">
        <f>(AL144)+(0)</f>
        <v>0</v>
      </c>
      <c r="AM145" s="7">
        <f>(AM144)+(0)</f>
        <v>0</v>
      </c>
      <c r="AN145" s="7">
        <f>(AL145)-(AM145)</f>
        <v>0</v>
      </c>
      <c r="AO145" s="8">
        <f>IF(AM145=0,"",(AL145)/(AM145))</f>
        <v>0</v>
      </c>
      <c r="AP145" s="7">
        <f>(AP144)+(0)</f>
        <v>0</v>
      </c>
      <c r="AQ145" s="7">
        <f>(AQ144)+(0)</f>
        <v>0</v>
      </c>
      <c r="AR145" s="7">
        <f>(AP145)-(AQ145)</f>
        <v>0</v>
      </c>
      <c r="AS145" s="8">
        <f>IF(AQ145=0,"",(AP145)/(AQ145))</f>
        <v>0</v>
      </c>
      <c r="AT145" s="7">
        <f>((((((((((B145)+(F145))+(J145))+(N145))+(R145))+(V145))+(Z145))+(AD145))+(AH145))+(AL145))+(AP145)</f>
        <v>0</v>
      </c>
      <c r="AU145" s="7">
        <f>((((((((((C145)+(G145))+(K145))+(O145))+(S145))+(W145))+(AA145))+(AE145))+(AI145))+(AM145))+(AQ145)</f>
        <v>0</v>
      </c>
      <c r="AV145" s="7">
        <f>(AT145)-(AU145)</f>
        <v>0</v>
      </c>
      <c r="AW145" s="8">
        <f>IF(AU145=0,"",(AT145)/(AU145))</f>
        <v>0</v>
      </c>
    </row>
    <row r="146" spans="1:49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</row>
    <row r="149" spans="1:49">
      <c r="A149" s="11" t="s">
        <v>158</v>
      </c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</row>
  </sheetData>
  <mergeCells count="16">
    <mergeCell ref="AP5:AS5"/>
    <mergeCell ref="AT5:AW5"/>
    <mergeCell ref="A149:AW149"/>
    <mergeCell ref="A1:AW1"/>
    <mergeCell ref="A2:AW2"/>
    <mergeCell ref="A3:AW3"/>
    <mergeCell ref="V5:Y5"/>
    <mergeCell ref="Z5:AC5"/>
    <mergeCell ref="AD5:AG5"/>
    <mergeCell ref="AH5:AK5"/>
    <mergeCell ref="AL5:AO5"/>
    <mergeCell ref="B5:E5"/>
    <mergeCell ref="F5:I5"/>
    <mergeCell ref="J5:M5"/>
    <mergeCell ref="N5:Q5"/>
    <mergeCell ref="R5:U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3E84DAAD572049970A785D5B607B18" ma:contentTypeVersion="" ma:contentTypeDescription="Create a new document." ma:contentTypeScope="" ma:versionID="6983216a39e1fc7140d8ee3af9a3c13d">
  <xsd:schema xmlns:xsd="http://www.w3.org/2001/XMLSchema" xmlns:xs="http://www.w3.org/2001/XMLSchema" xmlns:p="http://schemas.microsoft.com/office/2006/metadata/properties" xmlns:ns2="3E1FEAD8-66C8-4AC3-9426-453F41452C22" xmlns:ns3="3e1fead8-66c8-4ac3-9426-453f41452c22" xmlns:ns4="8eea684e-2edb-475f-bb3f-7f71668ef51e" targetNamespace="http://schemas.microsoft.com/office/2006/metadata/properties" ma:root="true" ma:fieldsID="075dd802353ce2fce5f5d999e9db5408" ns2:_="" ns3:_="" ns4:_="">
    <xsd:import namespace="3E1FEAD8-66C8-4AC3-9426-453F41452C22"/>
    <xsd:import namespace="3e1fead8-66c8-4ac3-9426-453f41452c22"/>
    <xsd:import namespace="8eea684e-2edb-475f-bb3f-7f71668ef5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1FEAD8-66C8-4AC3-9426-453F41452C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1fead8-66c8-4ac3-9426-453f41452c22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a684e-2edb-475f-bb3f-7f71668ef51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49A99B-76A1-4FA3-BE01-9CEF9239BFC9}"/>
</file>

<file path=customXml/itemProps2.xml><?xml version="1.0" encoding="utf-8"?>
<ds:datastoreItem xmlns:ds="http://schemas.openxmlformats.org/officeDocument/2006/customXml" ds:itemID="{EAEA1469-FC71-4D68-95AA-38128D14DAA3}"/>
</file>

<file path=customXml/itemProps3.xml><?xml version="1.0" encoding="utf-8"?>
<ds:datastoreItem xmlns:ds="http://schemas.openxmlformats.org/officeDocument/2006/customXml" ds:itemID="{BBEEBD7C-C8A3-490D-A14A-4CE72B14A7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Jenna Hamdy</cp:lastModifiedBy>
  <cp:revision/>
  <dcterms:created xsi:type="dcterms:W3CDTF">2022-09-07T17:03:25Z</dcterms:created>
  <dcterms:modified xsi:type="dcterms:W3CDTF">2022-09-07T17:04:16Z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0x010100133E84DAAD572049970A785D5B607B18</vt:lpwstr>
  </property>
</Properties>
</file>